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90" firstSheet="17" activeTab="18"/>
  </bookViews>
  <sheets>
    <sheet name="附表1-1" sheetId="1" r:id="rId1"/>
    <sheet name="附表1-2" sheetId="2" r:id="rId2"/>
    <sheet name="附表1-3" sheetId="3" r:id="rId3"/>
    <sheet name="附表1-4" sheetId="4" r:id="rId4"/>
    <sheet name="附表1-5" sheetId="5" r:id="rId5"/>
    <sheet name="附表1-6" sheetId="6" r:id="rId6"/>
    <sheet name="附表1-7" sheetId="7" r:id="rId7"/>
    <sheet name="附表1-8" sheetId="8" r:id="rId8"/>
    <sheet name="附表1-9" sheetId="9" r:id="rId9"/>
    <sheet name="附表1-10" sheetId="10" r:id="rId10"/>
    <sheet name="附表1-11" sheetId="11" r:id="rId11"/>
    <sheet name="附表1-12" sheetId="12" r:id="rId12"/>
    <sheet name="附表1-13" sheetId="13" r:id="rId13"/>
    <sheet name="附表1-14" sheetId="14" r:id="rId14"/>
    <sheet name="附表1-15" sheetId="15" r:id="rId15"/>
    <sheet name="附表1-16" sheetId="16" r:id="rId16"/>
    <sheet name="附表1-17" sheetId="17" r:id="rId17"/>
    <sheet name="附表1-18" sheetId="18" r:id="rId18"/>
    <sheet name="附表1-19" sheetId="19" r:id="rId19"/>
    <sheet name="附表2-1" sheetId="20" r:id="rId20"/>
    <sheet name="附表2-2" sheetId="21" r:id="rId21"/>
    <sheet name="附表2-3" sheetId="22" r:id="rId22"/>
    <sheet name="附表2-4" sheetId="23" r:id="rId23"/>
    <sheet name="附表2-5" sheetId="24" r:id="rId24"/>
    <sheet name="附表2-6" sheetId="25" r:id="rId25"/>
    <sheet name="附表2-7" sheetId="26" r:id="rId26"/>
  </sheets>
  <externalReferences>
    <externalReference r:id="rId29"/>
  </externalReference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 localSheetId="11">#REF!</definedName>
    <definedName name="_a99999" localSheetId="13">#REF!</definedName>
    <definedName name="_a99999" localSheetId="16">#REF!</definedName>
    <definedName name="_a99999" localSheetId="17">#REF!</definedName>
    <definedName name="_a99999" localSheetId="4">#REF!</definedName>
    <definedName name="_a99999" localSheetId="5">#REF!</definedName>
    <definedName name="_a99999" localSheetId="6">#REF!</definedName>
    <definedName name="_a99999" localSheetId="8">#REF!</definedName>
    <definedName name="_a99999">#REF!</definedName>
    <definedName name="_a999991" localSheetId="17">#REF!</definedName>
    <definedName name="_a999991" localSheetId="4">#REF!</definedName>
    <definedName name="_a999991" localSheetId="5">#REF!</definedName>
    <definedName name="_a999991">#REF!</definedName>
    <definedName name="_a999991145">#REF!</definedName>
    <definedName name="_a99999222" localSheetId="5">#REF!</definedName>
    <definedName name="_a99999222">#REF!</definedName>
    <definedName name="_a99999234234">#REF!</definedName>
    <definedName name="_a999995" localSheetId="4">#REF!</definedName>
    <definedName name="_a999995" localSheetId="5">#REF!</definedName>
    <definedName name="_a999995">#REF!</definedName>
    <definedName name="_a999996" localSheetId="4">#REF!</definedName>
    <definedName name="_a999996" localSheetId="5">#REF!</definedName>
    <definedName name="_a999996">#REF!</definedName>
    <definedName name="_a999999999">#REF!</definedName>
    <definedName name="_Order1" hidden="1">255</definedName>
    <definedName name="_Order2" hidden="1">255</definedName>
    <definedName name="_xlnm.Print_Area" localSheetId="0">'附表1-1'!$A$1:$E$36</definedName>
    <definedName name="_xlnm.Print_Area" localSheetId="13">'附表1-14'!$A:$C</definedName>
    <definedName name="_xlnm.Print_Area" localSheetId="17">'附表1-18'!$A:$C</definedName>
    <definedName name="_xlnm.Print_Area" localSheetId="2">'附表1-3'!$A:$C</definedName>
    <definedName name="_xlnm.Print_Area" localSheetId="4">'附表1-5'!$A:$D</definedName>
    <definedName name="_xlnm.Print_Area" localSheetId="5">'附表1-6'!$A$1:$B$6</definedName>
    <definedName name="_xlnm.Print_Area" localSheetId="8">'附表1-9'!$A:$C</definedName>
    <definedName name="_xlnm.Print_Titles" localSheetId="11">'附表1-12'!$4:$4</definedName>
    <definedName name="_xlnm.Print_Titles" localSheetId="13">'附表1-14'!$4:$4</definedName>
    <definedName name="_xlnm.Print_Titles" localSheetId="16">'附表1-17'!$4:$4</definedName>
    <definedName name="_xlnm.Print_Titles" localSheetId="17">'附表1-18'!$4:$4</definedName>
    <definedName name="_xlnm.Print_Titles" localSheetId="2">'附表1-3'!$5:$5</definedName>
    <definedName name="_xlnm.Print_Titles" localSheetId="3">'附表1-4'!$5:$5</definedName>
    <definedName name="_xlnm.Print_Titles" localSheetId="4">'附表1-5'!$4:$4</definedName>
    <definedName name="_xlnm.Print_Titles" localSheetId="6">'附表1-7'!$4:$4</definedName>
    <definedName name="_xlnm.Print_Titles" localSheetId="8">'附表1-9'!$4:$4</definedName>
    <definedName name="wrn.月报打印." localSheetId="0" hidden="1">{#N/A,#N/A,FALSE,"p9";#N/A,#N/A,FALSE,"p1";#N/A,#N/A,FALSE,"p2";#N/A,#N/A,FALSE,"p3";#N/A,#N/A,FALSE,"p4";#N/A,#N/A,FALSE,"p5";#N/A,#N/A,FALSE,"p6";#N/A,#N/A,FALSE,"p7";#N/A,#N/A,FALSE,"p8"}</definedName>
    <definedName name="wrn.月报打印." localSheetId="5" hidden="1">{#N/A,#N/A,FALSE,"p9";#N/A,#N/A,FALSE,"p1";#N/A,#N/A,FALSE,"p2";#N/A,#N/A,FALSE,"p3";#N/A,#N/A,FALSE,"p4";#N/A,#N/A,FALSE,"p5";#N/A,#N/A,FALSE,"p6";#N/A,#N/A,FALSE,"p7";#N/A,#N/A,FALSE,"p8"}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 localSheetId="0">#REF!</definedName>
    <definedName name="地区名称" localSheetId="11">#REF!</definedName>
    <definedName name="地区名称" localSheetId="13">#REF!</definedName>
    <definedName name="地区名称" localSheetId="16">#REF!</definedName>
    <definedName name="地区名称" localSheetId="17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8">#REF!</definedName>
    <definedName name="地区名称">#REF!</definedName>
    <definedName name="地区名称1" localSheetId="13">#REF!</definedName>
    <definedName name="地区名称1" localSheetId="16">#REF!</definedName>
    <definedName name="地区名称1" localSheetId="17">#REF!</definedName>
    <definedName name="地区名称1" localSheetId="4">#REF!</definedName>
    <definedName name="地区名称1" localSheetId="5">#REF!</definedName>
    <definedName name="地区名称1">#REF!</definedName>
    <definedName name="地区名称10" localSheetId="4">#REF!</definedName>
    <definedName name="地区名称10" localSheetId="5">#REF!</definedName>
    <definedName name="地区名称10">#REF!</definedName>
    <definedName name="地区名称2" localSheetId="16">#REF!</definedName>
    <definedName name="地区名称2" localSheetId="17">#REF!</definedName>
    <definedName name="地区名称2" localSheetId="4">#REF!</definedName>
    <definedName name="地区名称2" localSheetId="5">#REF!</definedName>
    <definedName name="地区名称2">#REF!</definedName>
    <definedName name="地区名称3" localSheetId="17">#REF!</definedName>
    <definedName name="地区名称3" localSheetId="4">#REF!</definedName>
    <definedName name="地区名称3" localSheetId="5">#REF!</definedName>
    <definedName name="地区名称3">#REF!</definedName>
    <definedName name="地区名称32">#REF!</definedName>
    <definedName name="地区名称432">#REF!</definedName>
    <definedName name="地区名称444" localSheetId="5">#REF!</definedName>
    <definedName name="地区名称444">#REF!</definedName>
    <definedName name="地区名称45234">#REF!</definedName>
    <definedName name="地区名称5" localSheetId="4">#REF!</definedName>
    <definedName name="地区名称5" localSheetId="5">#REF!</definedName>
    <definedName name="地区名称5">#REF!</definedName>
    <definedName name="地区名称55" localSheetId="5">#REF!</definedName>
    <definedName name="地区名称55">#REF!</definedName>
    <definedName name="地区名称6" localSheetId="4">#REF!</definedName>
    <definedName name="地区名称6" localSheetId="5">#REF!</definedName>
    <definedName name="地区名称6">#REF!</definedName>
    <definedName name="地区名称7" localSheetId="4">#REF!</definedName>
    <definedName name="地区名称7" localSheetId="5">#REF!</definedName>
    <definedName name="地区名称7">#REF!</definedName>
    <definedName name="地区名称874">#REF!</definedName>
    <definedName name="地区名称9" localSheetId="4">#REF!</definedName>
    <definedName name="地区名称9" localSheetId="5">#REF!</definedName>
    <definedName name="地区名称9">#REF!</definedName>
    <definedName name="地区明确222" localSheetId="5">#REF!</definedName>
    <definedName name="地区明确222">#REF!</definedName>
    <definedName name="基金" localSheetId="0" hidden="1">{#N/A,#N/A,FALSE,"p9";#N/A,#N/A,FALSE,"p1";#N/A,#N/A,FALSE,"p2";#N/A,#N/A,FALSE,"p3";#N/A,#N/A,FALSE,"p4";#N/A,#N/A,FALSE,"p5";#N/A,#N/A,FALSE,"p6";#N/A,#N/A,FALSE,"p7";#N/A,#N/A,FALSE,"p8"}</definedName>
    <definedName name="基金" localSheetId="5" hidden="1">{#N/A,#N/A,FALSE,"p9";#N/A,#N/A,FALSE,"p1";#N/A,#N/A,FALSE,"p2";#N/A,#N/A,FALSE,"p3";#N/A,#N/A,FALSE,"p4";#N/A,#N/A,FALSE,"p5";#N/A,#N/A,FALSE,"p6";#N/A,#N/A,FALSE,"p7";#N/A,#N/A,FALSE,"p8"}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localSheetId="0" hidden="1">{#N/A,#N/A,FALSE,"p9";#N/A,#N/A,FALSE,"p1";#N/A,#N/A,FALSE,"p2";#N/A,#N/A,FALSE,"p3";#N/A,#N/A,FALSE,"p4";#N/A,#N/A,FALSE,"p5";#N/A,#N/A,FALSE,"p6";#N/A,#N/A,FALSE,"p7";#N/A,#N/A,FALSE,"p8"}</definedName>
    <definedName name="计划1" localSheetId="5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</definedNames>
  <calcPr fullCalcOnLoad="1"/>
</workbook>
</file>

<file path=xl/sharedStrings.xml><?xml version="1.0" encoding="utf-8"?>
<sst xmlns="http://schemas.openxmlformats.org/spreadsheetml/2006/main" count="1338" uniqueCount="791">
  <si>
    <r>
      <t>附表</t>
    </r>
    <r>
      <rPr>
        <sz val="11"/>
        <rFont val="Times New Roman"/>
        <family val="1"/>
      </rPr>
      <t>1-1</t>
    </r>
  </si>
  <si>
    <t>2021年全县一般公共预算收入预算表</t>
  </si>
  <si>
    <t>单位：万元</t>
  </si>
  <si>
    <t>科  目  名  称</t>
  </si>
  <si>
    <t>2019年预算</t>
  </si>
  <si>
    <t>2019年完成</t>
  </si>
  <si>
    <t>2021年预算</t>
  </si>
  <si>
    <t>比上年增长%</t>
  </si>
  <si>
    <t>合  计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</si>
  <si>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</si>
  <si>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</si>
  <si>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</si>
  <si>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</si>
  <si>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</si>
  <si>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  水资源税</t>
  </si>
  <si>
    <t xml:space="preserve">      其他资源税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</si>
  <si>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</si>
  <si>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</si>
  <si>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</si>
  <si>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</si>
  <si>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</si>
  <si>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</si>
  <si>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</si>
  <si>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</si>
  <si>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环境保护税</t>
  </si>
  <si>
    <t xml:space="preserve">    其他税收</t>
  </si>
  <si>
    <t>二、非税收入</t>
  </si>
  <si>
    <t xml:space="preserve">    专项收入</t>
  </si>
  <si>
    <t xml:space="preserve">      教育费附加收入</t>
  </si>
  <si>
    <t xml:space="preserve">      教育资金收入</t>
  </si>
  <si>
    <t xml:space="preserve">      农田水利建设资金收入</t>
  </si>
  <si>
    <t xml:space="preserve">      残疾人就业保障金收入</t>
  </si>
  <si>
    <t xml:space="preserve">      森林植被恢复费</t>
  </si>
  <si>
    <t xml:space="preserve">      其他专项收入</t>
  </si>
  <si>
    <t xml:space="preserve">    行政事业性收费收入</t>
  </si>
  <si>
    <t xml:space="preserve">    罚没收入</t>
  </si>
  <si>
    <t xml:space="preserve">    国有资源(资产)有偿使用收入</t>
  </si>
  <si>
    <t xml:space="preserve">    其他收入</t>
  </si>
  <si>
    <r>
      <t>附表</t>
    </r>
    <r>
      <rPr>
        <sz val="11"/>
        <rFont val="Times New Roman"/>
        <family val="1"/>
      </rPr>
      <t>1-2</t>
    </r>
  </si>
  <si>
    <t>2021年全县及县本级一般公共预算支出</t>
  </si>
  <si>
    <t xml:space="preserve">                 单位：万元</t>
  </si>
  <si>
    <t>预算科目</t>
  </si>
  <si>
    <t>2021年
全县预算</t>
  </si>
  <si>
    <t>2020年
乡镇预算</t>
  </si>
  <si>
    <t>2021年
县本级预算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</si>
  <si>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</si>
  <si>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</si>
  <si>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</si>
  <si>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</si>
  <si>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</si>
  <si>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</si>
  <si>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</si>
  <si>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</si>
  <si>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</si>
  <si>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</si>
  <si>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</si>
  <si>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</si>
  <si>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</si>
  <si>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</si>
  <si>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</si>
  <si>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</si>
  <si>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</si>
  <si>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</si>
  <si>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</si>
  <si>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二十、预备费</t>
  </si>
  <si>
    <t>二十一、其他支出</t>
  </si>
  <si>
    <t>二十二、债务还本支出</t>
  </si>
  <si>
    <t>二十三、债务付息支出</t>
  </si>
  <si>
    <t>二十四、债务发行费用支出</t>
  </si>
  <si>
    <r>
      <t>附表</t>
    </r>
    <r>
      <rPr>
        <sz val="11"/>
        <rFont val="Times New Roman"/>
        <family val="1"/>
      </rPr>
      <t>1-3</t>
    </r>
  </si>
  <si>
    <t>全县一般公共预算支出 (功能分类)</t>
  </si>
  <si>
    <t>科目编码</t>
  </si>
  <si>
    <t>科目名称</t>
  </si>
  <si>
    <t>预算安排</t>
  </si>
  <si>
    <t>合计</t>
  </si>
  <si>
    <t>人大事务</t>
  </si>
  <si>
    <t xml:space="preserve">  行政运行</t>
  </si>
  <si>
    <t xml:space="preserve">  人大会议</t>
  </si>
  <si>
    <t xml:space="preserve">  人大监督</t>
  </si>
  <si>
    <t xml:space="preserve">  人大代表履职能力提升</t>
  </si>
  <si>
    <t xml:space="preserve">  代表工作</t>
  </si>
  <si>
    <t xml:space="preserve">  其他人大事务支出</t>
  </si>
  <si>
    <t>政协事务</t>
  </si>
  <si>
    <t xml:space="preserve">  政协会议</t>
  </si>
  <si>
    <t xml:space="preserve">  委员视察</t>
  </si>
  <si>
    <t xml:space="preserve">  参政议政</t>
  </si>
  <si>
    <t>政府办公厅（室）及相关机构事务</t>
  </si>
  <si>
    <t xml:space="preserve">  一般行政管理事务</t>
  </si>
  <si>
    <t xml:space="preserve">  专项业务活动</t>
  </si>
  <si>
    <t xml:space="preserve">  政务公开审批</t>
  </si>
  <si>
    <t xml:space="preserve">  信访事务</t>
  </si>
  <si>
    <t xml:space="preserve">  其他政府办及机构事务支出</t>
  </si>
  <si>
    <t>发展与改革事务</t>
  </si>
  <si>
    <t xml:space="preserve">  物价管理</t>
  </si>
  <si>
    <t xml:space="preserve">  其他发展与改革事务支出</t>
  </si>
  <si>
    <t>统计信息事务</t>
  </si>
  <si>
    <t xml:space="preserve">  专项统计业务</t>
  </si>
  <si>
    <t xml:space="preserve">  统计管理</t>
  </si>
  <si>
    <t xml:space="preserve">  专项普查活动</t>
  </si>
  <si>
    <t xml:space="preserve">  统计抽样调查</t>
  </si>
  <si>
    <t>财政事务</t>
  </si>
  <si>
    <t xml:space="preserve">  财政国库业务</t>
  </si>
  <si>
    <t xml:space="preserve">  信息化建设</t>
  </si>
  <si>
    <t xml:space="preserve">  财政委托业务支出</t>
  </si>
  <si>
    <t>税收事务</t>
  </si>
  <si>
    <t xml:space="preserve">  代扣代收代征税款手续费</t>
  </si>
  <si>
    <t xml:space="preserve">  其他税收事务支出</t>
  </si>
  <si>
    <t>审计事务</t>
  </si>
  <si>
    <t xml:space="preserve">  审计业务</t>
  </si>
  <si>
    <t xml:space="preserve">  其他审计事务支出</t>
  </si>
  <si>
    <t>纪检监察事务</t>
  </si>
  <si>
    <t xml:space="preserve">  大案要案查处</t>
  </si>
  <si>
    <t xml:space="preserve">  巡视工作</t>
  </si>
  <si>
    <t>商贸事务</t>
  </si>
  <si>
    <t xml:space="preserve">  招商引资</t>
  </si>
  <si>
    <t>民族事务</t>
  </si>
  <si>
    <t xml:space="preserve">  民族工作专项</t>
  </si>
  <si>
    <t>档案事务</t>
  </si>
  <si>
    <t xml:space="preserve">  档案馆</t>
  </si>
  <si>
    <t>民主党派及工商联事务</t>
  </si>
  <si>
    <t xml:space="preserve">  其他民主党派及工商联事务支出</t>
  </si>
  <si>
    <t>群众团体事务</t>
  </si>
  <si>
    <t>党委办公厅（室）及相关机构事务</t>
  </si>
  <si>
    <t xml:space="preserve">  事业运行</t>
  </si>
  <si>
    <t xml:space="preserve">  其他党委办公厅及相关机构事务支出</t>
  </si>
  <si>
    <t>组织事务</t>
  </si>
  <si>
    <t>宣传事务</t>
  </si>
  <si>
    <t>统战事务</t>
  </si>
  <si>
    <t xml:space="preserve">  宗教工作专项</t>
  </si>
  <si>
    <t xml:space="preserve">  华侨事务</t>
  </si>
  <si>
    <t>网信事务</t>
  </si>
  <si>
    <t xml:space="preserve">  信息安全事务</t>
  </si>
  <si>
    <t>市场监督管理事务</t>
  </si>
  <si>
    <t xml:space="preserve">  市场监督管理专项</t>
  </si>
  <si>
    <t xml:space="preserve">   市场秩序执法</t>
  </si>
  <si>
    <t xml:space="preserve">  质量技术监督专项经费</t>
  </si>
  <si>
    <t xml:space="preserve">  药品事务</t>
  </si>
  <si>
    <t xml:space="preserve">  质量安全监管</t>
  </si>
  <si>
    <t xml:space="preserve">  食品安全监管管理</t>
  </si>
  <si>
    <t>国防动员</t>
  </si>
  <si>
    <t xml:space="preserve">  兵役征集</t>
  </si>
  <si>
    <t xml:space="preserve">  人民防空</t>
  </si>
  <si>
    <t xml:space="preserve">  国防教育</t>
  </si>
  <si>
    <t xml:space="preserve">  预备役部队</t>
  </si>
  <si>
    <t xml:space="preserve">  民兵</t>
  </si>
  <si>
    <t xml:space="preserve">  其他国防动员支出</t>
  </si>
  <si>
    <t>其他国防支出</t>
  </si>
  <si>
    <t xml:space="preserve">  其他国防支出</t>
  </si>
  <si>
    <t>武装警察部队</t>
  </si>
  <si>
    <t xml:space="preserve">  武装警察部队</t>
  </si>
  <si>
    <t>公安</t>
  </si>
  <si>
    <t xml:space="preserve">  特别业务</t>
  </si>
  <si>
    <t xml:space="preserve">  其他公安支出</t>
  </si>
  <si>
    <t>检察</t>
  </si>
  <si>
    <t xml:space="preserve">  其他检察支出</t>
  </si>
  <si>
    <t>法院</t>
  </si>
  <si>
    <t xml:space="preserve">  案件审判</t>
  </si>
  <si>
    <t xml:space="preserve">  案件执行</t>
  </si>
  <si>
    <t xml:space="preserve">  “两庭”建设</t>
  </si>
  <si>
    <t xml:space="preserve">  其他法院支出</t>
  </si>
  <si>
    <t xml:space="preserve"> 司法</t>
  </si>
  <si>
    <t xml:space="preserve">  基层司法业务</t>
  </si>
  <si>
    <t xml:space="preserve">  普法宣传</t>
  </si>
  <si>
    <t xml:space="preserve">  法律援助</t>
  </si>
  <si>
    <t xml:space="preserve">  社区矫正</t>
  </si>
  <si>
    <t xml:space="preserve">  法制建设</t>
  </si>
  <si>
    <t xml:space="preserve">  其他司法支出</t>
  </si>
  <si>
    <t xml:space="preserve"> 强制隔离戒毒</t>
  </si>
  <si>
    <t>教育管理事务</t>
  </si>
  <si>
    <t>普通教育</t>
  </si>
  <si>
    <t xml:space="preserve">  学前教育</t>
  </si>
  <si>
    <t xml:space="preserve">  小学教育</t>
  </si>
  <si>
    <t xml:space="preserve">  初中教育</t>
  </si>
  <si>
    <t xml:space="preserve">  高中教育</t>
  </si>
  <si>
    <t xml:space="preserve">  高等教育</t>
  </si>
  <si>
    <t xml:space="preserve">  其他普通教育支出</t>
  </si>
  <si>
    <t>职业教育</t>
  </si>
  <si>
    <t xml:space="preserve">  其他职业教育支出</t>
  </si>
  <si>
    <t>成人教育</t>
  </si>
  <si>
    <t xml:space="preserve">  其他成人教育支出</t>
  </si>
  <si>
    <t>特殊教育</t>
  </si>
  <si>
    <t xml:space="preserve">  特殊学校教育</t>
  </si>
  <si>
    <t>进修及培训</t>
  </si>
  <si>
    <t xml:space="preserve">  教师进修</t>
  </si>
  <si>
    <t xml:space="preserve">  干部教育</t>
  </si>
  <si>
    <t xml:space="preserve">  培训支出</t>
  </si>
  <si>
    <t>教育费附加安排的支出</t>
  </si>
  <si>
    <t xml:space="preserve">  农村中小学校舍建设</t>
  </si>
  <si>
    <t xml:space="preserve">  其他教育费附加安排的支出</t>
  </si>
  <si>
    <t>科学技术管理事务</t>
  </si>
  <si>
    <t>技术研究与开发</t>
  </si>
  <si>
    <t xml:space="preserve">  其他技术研究与开发支出</t>
  </si>
  <si>
    <t>科技条件与服务</t>
  </si>
  <si>
    <t xml:space="preserve">  技术创新服务体系</t>
  </si>
  <si>
    <t>科学技术普及</t>
  </si>
  <si>
    <t xml:space="preserve">  其他科学技术普及支出</t>
  </si>
  <si>
    <t>科技重大项目</t>
  </si>
  <si>
    <t xml:space="preserve">    其他科技重大项目</t>
  </si>
  <si>
    <t>文化和旅游</t>
  </si>
  <si>
    <t xml:space="preserve">  图书馆</t>
  </si>
  <si>
    <t xml:space="preserve">  艺术表演场所</t>
  </si>
  <si>
    <t xml:space="preserve">  艺术表演团体</t>
  </si>
  <si>
    <t xml:space="preserve">  文化活动</t>
  </si>
  <si>
    <t xml:space="preserve">  群众文化</t>
  </si>
  <si>
    <t>其他文化和旅游支出</t>
  </si>
  <si>
    <t>文物</t>
  </si>
  <si>
    <t xml:space="preserve">  文物保护</t>
  </si>
  <si>
    <t xml:space="preserve">    博物馆</t>
  </si>
  <si>
    <t>体育</t>
  </si>
  <si>
    <t xml:space="preserve">  群众体育</t>
  </si>
  <si>
    <t>广播电视</t>
  </si>
  <si>
    <t>广播电视事务</t>
  </si>
  <si>
    <t>其他文化体育与传媒支出</t>
  </si>
  <si>
    <t xml:space="preserve">  其他文化体育与传媒支出</t>
  </si>
  <si>
    <t>人力资源和社会保障管理事务</t>
  </si>
  <si>
    <t xml:space="preserve">    就业管理事务</t>
  </si>
  <si>
    <t xml:space="preserve">  劳动人事争议调解仲裁</t>
  </si>
  <si>
    <t>其他人力资源和社会保障管理事务支出</t>
  </si>
  <si>
    <t>民政管理事务</t>
  </si>
  <si>
    <t xml:space="preserve">  基层政权和社区建设</t>
  </si>
  <si>
    <t xml:space="preserve">  其他民政管理事务支出</t>
  </si>
  <si>
    <t>行政事业单位养老支出</t>
  </si>
  <si>
    <t xml:space="preserve">  行政事业单位离退休</t>
  </si>
  <si>
    <t xml:space="preserve">  离退休人员管理机构</t>
  </si>
  <si>
    <t xml:space="preserve">  机关事业单位基本养老保险缴费支出</t>
  </si>
  <si>
    <t xml:space="preserve">  机关事业单位职业年金缴费支出</t>
  </si>
  <si>
    <t xml:space="preserve">  其他行政事业单位离退休支出</t>
  </si>
  <si>
    <t>就业补助</t>
  </si>
  <si>
    <t xml:space="preserve">  就业创业服务补贴</t>
  </si>
  <si>
    <t>促进创业补贴</t>
  </si>
  <si>
    <t xml:space="preserve">  其他就业补助支出</t>
  </si>
  <si>
    <t>抚恤</t>
  </si>
  <si>
    <t xml:space="preserve">  死亡抚恤</t>
  </si>
  <si>
    <t xml:space="preserve">  伤残抚恤</t>
  </si>
  <si>
    <t xml:space="preserve">  在乡复员、退伍军人生活补助</t>
  </si>
  <si>
    <t xml:space="preserve">  优抚事业单位支出</t>
  </si>
  <si>
    <t xml:space="preserve">  义务兵优待</t>
  </si>
  <si>
    <t xml:space="preserve">  其他优抚支出</t>
  </si>
  <si>
    <t>退役安置</t>
  </si>
  <si>
    <t xml:space="preserve">  退役士兵安置</t>
  </si>
  <si>
    <t xml:space="preserve">  军队移交政府的离退休人员安置</t>
  </si>
  <si>
    <t xml:space="preserve">  军队移交政府的离退休干部管理机构</t>
  </si>
  <si>
    <t xml:space="preserve">  军队转业干部安置</t>
  </si>
  <si>
    <t xml:space="preserve">  其他退役安置支出</t>
  </si>
  <si>
    <t>社会福利</t>
  </si>
  <si>
    <t xml:space="preserve">  儿童福利</t>
  </si>
  <si>
    <t xml:space="preserve">  老年福利</t>
  </si>
  <si>
    <t xml:space="preserve">  殡葬</t>
  </si>
  <si>
    <t>残疾人事业</t>
  </si>
  <si>
    <t xml:space="preserve">  残疾人康复</t>
  </si>
  <si>
    <t xml:space="preserve">  残疾人就业和扶贫</t>
  </si>
  <si>
    <t xml:space="preserve">  残疾人体育</t>
  </si>
  <si>
    <t xml:space="preserve">  残疾人生活和护理补贴</t>
  </si>
  <si>
    <t xml:space="preserve">  其他残疾人事业支出</t>
  </si>
  <si>
    <t>最低生活保障</t>
  </si>
  <si>
    <t xml:space="preserve">  城市最低生活保障金支出</t>
  </si>
  <si>
    <t xml:space="preserve">  农村最低生活保障金支出</t>
  </si>
  <si>
    <t>临时救助</t>
  </si>
  <si>
    <t xml:space="preserve">  临时救助支出</t>
  </si>
  <si>
    <t xml:space="preserve">  流浪乞讨人员救助支出</t>
  </si>
  <si>
    <t>特困人员救助供养</t>
  </si>
  <si>
    <t xml:space="preserve">  农村特困人员救助供养支出</t>
  </si>
  <si>
    <t>财政对基本养老保险基金的补助</t>
  </si>
  <si>
    <t xml:space="preserve">  财政对企业职工基本养老保险基金补助</t>
  </si>
  <si>
    <t xml:space="preserve">  财政对城乡居民基本养老保险基金补助</t>
  </si>
  <si>
    <t>退役军人管理事务</t>
  </si>
  <si>
    <t xml:space="preserve">  拥军优属</t>
  </si>
  <si>
    <t xml:space="preserve">  其他退役军人事务管理支出</t>
  </si>
  <si>
    <t xml:space="preserve">  财政代缴社会保险费支出</t>
  </si>
  <si>
    <t xml:space="preserve">     财政代缴养老保险费补助</t>
  </si>
  <si>
    <t>其他社会保障和就业支出</t>
  </si>
  <si>
    <t xml:space="preserve">  其他社会保障和就业支出</t>
  </si>
  <si>
    <t>卫生健康管理事务</t>
  </si>
  <si>
    <t xml:space="preserve">  其他健康管理事务支出</t>
  </si>
  <si>
    <t>公立医院</t>
  </si>
  <si>
    <t xml:space="preserve">  其他公立医院支出</t>
  </si>
  <si>
    <t>基层医疗卫生机构</t>
  </si>
  <si>
    <t xml:space="preserve">  乡镇卫生院</t>
  </si>
  <si>
    <t xml:space="preserve">  其他基层医疗卫生机构支出</t>
  </si>
  <si>
    <t>公共卫生</t>
  </si>
  <si>
    <t xml:space="preserve">  疾病预防控制机构</t>
  </si>
  <si>
    <t xml:space="preserve">  卫生监督机构</t>
  </si>
  <si>
    <t xml:space="preserve">  妇幼保健机构</t>
  </si>
  <si>
    <t xml:space="preserve">  基本公共卫生服务</t>
  </si>
  <si>
    <t xml:space="preserve">  重大公共卫生专项</t>
  </si>
  <si>
    <t xml:space="preserve">  突发公共卫生事件应急处理</t>
  </si>
  <si>
    <t xml:space="preserve">  其他公共卫生支出</t>
  </si>
  <si>
    <t>中医药</t>
  </si>
  <si>
    <t xml:space="preserve">  其他中医药支出</t>
  </si>
  <si>
    <t>计划生育事务</t>
  </si>
  <si>
    <t xml:space="preserve">  计划生育服务</t>
  </si>
  <si>
    <t>行政事业单位医疗</t>
  </si>
  <si>
    <t xml:space="preserve">  行政单位医疗</t>
  </si>
  <si>
    <t xml:space="preserve">  事业单位医疗</t>
  </si>
  <si>
    <t>财政对基本医疗保险基金的补助</t>
  </si>
  <si>
    <t xml:space="preserve">  财政对城乡居民基本医疗保险基金的补助</t>
  </si>
  <si>
    <t>医疗救助</t>
  </si>
  <si>
    <t xml:space="preserve">  城乡医疗救助</t>
  </si>
  <si>
    <t>疾病应急救助</t>
  </si>
  <si>
    <t>优抚对象医疗</t>
  </si>
  <si>
    <t xml:space="preserve">  优抚对象医疗补助</t>
  </si>
  <si>
    <t xml:space="preserve">  其他优抚对象医疗支出</t>
  </si>
  <si>
    <t>医疗保障管理事务</t>
  </si>
  <si>
    <t xml:space="preserve"> 行政运行</t>
  </si>
  <si>
    <t xml:space="preserve"> 信息化建设</t>
  </si>
  <si>
    <t>其他卫生健康支出</t>
  </si>
  <si>
    <t xml:space="preserve">  其他卫生健康支出</t>
  </si>
  <si>
    <t>环境保护管理事务</t>
  </si>
  <si>
    <t>环境监测与监察</t>
  </si>
  <si>
    <t xml:space="preserve">  其他环境监测与监察支出</t>
  </si>
  <si>
    <t>污染防治</t>
  </si>
  <si>
    <t xml:space="preserve">  大气</t>
  </si>
  <si>
    <t xml:space="preserve">  水体</t>
  </si>
  <si>
    <t xml:space="preserve">  固体废弃物与化学品</t>
  </si>
  <si>
    <t>自然生态保护</t>
  </si>
  <si>
    <t xml:space="preserve">  生物及物种资源保护</t>
  </si>
  <si>
    <t>天然林保护</t>
  </si>
  <si>
    <t xml:space="preserve">  停伐补助</t>
  </si>
  <si>
    <t>退耕还林</t>
  </si>
  <si>
    <t xml:space="preserve">  退耕现金</t>
  </si>
  <si>
    <t>其他节能环保支出</t>
  </si>
  <si>
    <t xml:space="preserve">  林业草原保护恢复资金</t>
  </si>
  <si>
    <t>城乡社区管理事务</t>
  </si>
  <si>
    <t xml:space="preserve">  城管执法</t>
  </si>
  <si>
    <t xml:space="preserve">  其他城乡社区管理事务支出</t>
  </si>
  <si>
    <t>城乡社区公共设施</t>
  </si>
  <si>
    <t xml:space="preserve">  其他城乡社区公共设施支出</t>
  </si>
  <si>
    <t>城乡社区环境卫生</t>
  </si>
  <si>
    <t xml:space="preserve">  城乡社区环境卫生</t>
  </si>
  <si>
    <t>农业</t>
  </si>
  <si>
    <t xml:space="preserve">    果树管理经费</t>
  </si>
  <si>
    <t xml:space="preserve">  病虫害控制</t>
  </si>
  <si>
    <t xml:space="preserve">  农产品质量安全</t>
  </si>
  <si>
    <t xml:space="preserve">  执法监管</t>
  </si>
  <si>
    <t xml:space="preserve">  统计监测与信息服务</t>
  </si>
  <si>
    <t xml:space="preserve">  农业行业业务管理</t>
  </si>
  <si>
    <t xml:space="preserve">  农业生产支持补贴</t>
  </si>
  <si>
    <t xml:space="preserve">  农产品加工与促销</t>
  </si>
  <si>
    <t xml:space="preserve">  农村公益事业</t>
  </si>
  <si>
    <t xml:space="preserve">  农业资源保护修复与利用</t>
  </si>
  <si>
    <t xml:space="preserve">  对高校毕业生到基层任职补助</t>
  </si>
  <si>
    <t xml:space="preserve">  农田建设</t>
  </si>
  <si>
    <t xml:space="preserve">  其他农业支出</t>
  </si>
  <si>
    <t>林业</t>
  </si>
  <si>
    <t xml:space="preserve">  森林培育</t>
  </si>
  <si>
    <t xml:space="preserve">  技术推广与转化</t>
  </si>
  <si>
    <t xml:space="preserve">  森林生态效益补偿</t>
  </si>
  <si>
    <t xml:space="preserve">  动植物保护</t>
  </si>
  <si>
    <t xml:space="preserve">  执法与监督</t>
  </si>
  <si>
    <t xml:space="preserve">  防灾减灾</t>
  </si>
  <si>
    <t xml:space="preserve">  其他林业和草原支出</t>
  </si>
  <si>
    <t>水利</t>
  </si>
  <si>
    <t xml:space="preserve">  水利工程建设</t>
  </si>
  <si>
    <t xml:space="preserve">  防汛</t>
  </si>
  <si>
    <t xml:space="preserve">  抗旱</t>
  </si>
  <si>
    <t>大中型水库移民后期扶持专项支出</t>
  </si>
  <si>
    <t>其他水利支出</t>
  </si>
  <si>
    <t>扶贫</t>
  </si>
  <si>
    <t xml:space="preserve">  其他扶贫支出</t>
  </si>
  <si>
    <t>农村综合改革</t>
  </si>
  <si>
    <t xml:space="preserve">  对村级一事一议的补助</t>
  </si>
  <si>
    <t xml:space="preserve">  对村民委员会和村党支部的补助</t>
  </si>
  <si>
    <t xml:space="preserve">  其他农村改革支出</t>
  </si>
  <si>
    <t>普惠金融发展支出</t>
  </si>
  <si>
    <t xml:space="preserve">  农业保险保费补贴</t>
  </si>
  <si>
    <t xml:space="preserve">  创业担保贷款贴息</t>
  </si>
  <si>
    <t>公路水路运输</t>
  </si>
  <si>
    <t xml:space="preserve">  公路建设</t>
  </si>
  <si>
    <t xml:space="preserve">  公路养护</t>
  </si>
  <si>
    <t>其他公路水路运输支出</t>
  </si>
  <si>
    <t>商业流通事务</t>
  </si>
  <si>
    <t xml:space="preserve">  其他商业流通事务支出</t>
  </si>
  <si>
    <t>其他金融支出</t>
  </si>
  <si>
    <t xml:space="preserve">  其他金融支出</t>
  </si>
  <si>
    <t>其他支出</t>
  </si>
  <si>
    <t>自然资源事务</t>
  </si>
  <si>
    <t xml:space="preserve">  自然资源利用与保护</t>
  </si>
  <si>
    <t xml:space="preserve">  自然资源调查与确权登记</t>
  </si>
  <si>
    <t xml:space="preserve"> 土地资源储备支出</t>
  </si>
  <si>
    <t>地质勘查与矿产资源管理</t>
  </si>
  <si>
    <t xml:space="preserve"> 基础测绘与地理信息监管</t>
  </si>
  <si>
    <t>气象事务</t>
  </si>
  <si>
    <t xml:space="preserve">  气象服务</t>
  </si>
  <si>
    <t>保障性安居工程支出</t>
  </si>
  <si>
    <t xml:space="preserve">   棚户区改造</t>
  </si>
  <si>
    <t xml:space="preserve">  农村危房改造</t>
  </si>
  <si>
    <t xml:space="preserve">  老旧小区改造</t>
  </si>
  <si>
    <t>其他保障性安居工程支出</t>
  </si>
  <si>
    <t>住房改革支出</t>
  </si>
  <si>
    <t xml:space="preserve">    住房公积金</t>
  </si>
  <si>
    <t>粮油事务</t>
  </si>
  <si>
    <t>粮油储备</t>
  </si>
  <si>
    <t xml:space="preserve">  其他粮油储备支出</t>
  </si>
  <si>
    <t>重要商品储备</t>
  </si>
  <si>
    <t xml:space="preserve">  食盐储备</t>
  </si>
  <si>
    <t>应急管理事务</t>
  </si>
  <si>
    <t xml:space="preserve"> 安全监管</t>
  </si>
  <si>
    <t xml:space="preserve"> 应急救援</t>
  </si>
  <si>
    <t xml:space="preserve"> 应急管理</t>
  </si>
  <si>
    <t xml:space="preserve"> 其他应急管理支出</t>
  </si>
  <si>
    <t>消防事务</t>
  </si>
  <si>
    <t xml:space="preserve">    消防改革、奖励性补贴</t>
  </si>
  <si>
    <t>煤矿安全</t>
  </si>
  <si>
    <t xml:space="preserve"> 煤矿安全监察事务</t>
  </si>
  <si>
    <t>地震事务</t>
  </si>
  <si>
    <t xml:space="preserve"> 地震监测</t>
  </si>
  <si>
    <t>自然灾害救灾及恢复重建支出</t>
  </si>
  <si>
    <t xml:space="preserve"> 地方自然灾害生活补助</t>
  </si>
  <si>
    <t xml:space="preserve"> 其他自然灾害生活救助支出</t>
  </si>
  <si>
    <t>年初预留</t>
  </si>
  <si>
    <t>地方政府一般债务还本支出</t>
  </si>
  <si>
    <t xml:space="preserve">  地方政府一般债券还本支出</t>
  </si>
  <si>
    <t xml:space="preserve">  地方政府向国际组织借款还本支出</t>
  </si>
  <si>
    <r>
      <t xml:space="preserve"> </t>
    </r>
    <r>
      <rPr>
        <sz val="12"/>
        <color indexed="8"/>
        <rFont val="仿宋"/>
        <family val="3"/>
      </rPr>
      <t xml:space="preserve"> 地方政府其他一般债务还本支出</t>
    </r>
  </si>
  <si>
    <t>地方政府一般债务付息支出</t>
  </si>
  <si>
    <t xml:space="preserve">  地方政府一般债券付息支出</t>
  </si>
  <si>
    <t xml:space="preserve">  地方政府一般债务发行费用支出</t>
  </si>
  <si>
    <t>一般公共预算基本支出政府经济分类</t>
  </si>
  <si>
    <t>序号</t>
  </si>
  <si>
    <t>金额</t>
  </si>
  <si>
    <t>机关工资福利支出</t>
  </si>
  <si>
    <t>工资奖金津补贴</t>
  </si>
  <si>
    <t>社会保障缴费</t>
  </si>
  <si>
    <t>住房公积金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</si>
  <si>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</si>
  <si>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</si>
  <si>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</si>
  <si>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</si>
  <si>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</si>
  <si>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</si>
  <si>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</si>
  <si>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</si>
  <si>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公务用车运行维护费</t>
  </si>
  <si>
    <t>维修（护）费</t>
  </si>
  <si>
    <t>其他商品和服务支出</t>
  </si>
  <si>
    <t>机关资本性支出（一）</t>
  </si>
  <si>
    <t>基础设施建设</t>
  </si>
  <si>
    <t>公务用车购置</t>
  </si>
  <si>
    <t>设备购置</t>
  </si>
  <si>
    <t>其他资本性支出</t>
  </si>
  <si>
    <t>机关资本性支出（二）</t>
  </si>
  <si>
    <t>大型修缮</t>
  </si>
  <si>
    <t>对事业单位经常性补助</t>
  </si>
  <si>
    <t>工资福利支出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</si>
  <si>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</si>
  <si>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</si>
  <si>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</si>
  <si>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</si>
  <si>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</si>
  <si>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</si>
  <si>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</si>
  <si>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</si>
  <si>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</si>
  <si>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对个人和家庭的补助</t>
  </si>
  <si>
    <t>社会福利和救助</t>
  </si>
  <si>
    <t>助学金</t>
  </si>
  <si>
    <t>个人农业生产补贴</t>
  </si>
  <si>
    <t>离退休费</t>
  </si>
  <si>
    <t>其他对个人和家庭补助</t>
  </si>
  <si>
    <t>对社会保障基金补助</t>
  </si>
  <si>
    <t>对社会保险基金补助</t>
  </si>
  <si>
    <t>债务利息及费用支出</t>
  </si>
  <si>
    <t>国内债务付息</t>
  </si>
  <si>
    <t>国外债务付息</t>
  </si>
  <si>
    <t>国内债务发行费用</t>
  </si>
  <si>
    <t>预备费及预留</t>
  </si>
  <si>
    <t>预备费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</si>
  <si>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1-5</t>
    </r>
  </si>
  <si>
    <t>一般公共预算转移支付分地区
安排情况表</t>
  </si>
  <si>
    <r>
      <rPr>
        <sz val="10.5"/>
        <rFont val="方正仿宋_GBK"/>
        <family val="0"/>
      </rPr>
      <t>单位：万元</t>
    </r>
  </si>
  <si>
    <t>地区名称</t>
  </si>
  <si>
    <r>
      <rPr>
        <b/>
        <sz val="11"/>
        <rFont val="方正书宋_GBK"/>
        <family val="0"/>
      </rPr>
      <t>税收返还</t>
    </r>
  </si>
  <si>
    <r>
      <rPr>
        <b/>
        <sz val="11"/>
        <rFont val="方正书宋_GBK"/>
        <family val="0"/>
      </rPr>
      <t>一般性转移支付</t>
    </r>
  </si>
  <si>
    <t>专项转移支付</t>
  </si>
  <si>
    <t>合 计</t>
  </si>
  <si>
    <t>乡镇合计</t>
  </si>
  <si>
    <t>201</t>
  </si>
  <si>
    <r>
      <rPr>
        <sz val="9"/>
        <rFont val="方正仿宋_GBK"/>
        <family val="0"/>
      </rPr>
      <t>一般公共服务支出类合计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</si>
  <si>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1-6</t>
    </r>
  </si>
  <si>
    <t>一般公共预算专项转移支付分项目安排情况表</t>
  </si>
  <si>
    <t>项目名称</t>
  </si>
  <si>
    <t>预算数</t>
  </si>
  <si>
    <t>兴隆镇</t>
  </si>
  <si>
    <t>0</t>
  </si>
  <si>
    <t>平安堡</t>
  </si>
  <si>
    <t>北营房</t>
  </si>
  <si>
    <t>挂兰峪</t>
  </si>
  <si>
    <t>半壁山</t>
  </si>
  <si>
    <t>青松岭</t>
  </si>
  <si>
    <t>六道河</t>
  </si>
  <si>
    <t>雾灵山</t>
  </si>
  <si>
    <t>上石洞</t>
  </si>
  <si>
    <t>安子岭</t>
  </si>
  <si>
    <t>孤山子</t>
  </si>
  <si>
    <t>蓝旗营</t>
  </si>
  <si>
    <t>三道河</t>
  </si>
  <si>
    <t>蘑菇峪</t>
  </si>
  <si>
    <t>李家营</t>
  </si>
  <si>
    <t>大杖子</t>
  </si>
  <si>
    <t>陡子峪</t>
  </si>
  <si>
    <t>八卦岭</t>
  </si>
  <si>
    <t>南天门</t>
  </si>
  <si>
    <t>大水泉</t>
  </si>
  <si>
    <t>未分配数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</si>
  <si>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1-7</t>
    </r>
  </si>
  <si>
    <t>政府性基金预算收入表</t>
  </si>
  <si>
    <r>
      <rPr>
        <sz val="11"/>
        <rFont val="方正仿宋_GBK"/>
        <family val="0"/>
      </rPr>
      <t>单位：万元</t>
    </r>
  </si>
  <si>
    <r>
      <t>2021</t>
    </r>
    <r>
      <rPr>
        <sz val="14"/>
        <color indexed="8"/>
        <rFont val="仿宋"/>
        <family val="3"/>
      </rPr>
      <t>年预算</t>
    </r>
  </si>
  <si>
    <t>上级补助收入</t>
  </si>
  <si>
    <t xml:space="preserve">  国有土地收益基金收入</t>
  </si>
  <si>
    <t xml:space="preserve">  国有土地使用权出让收入</t>
  </si>
  <si>
    <t xml:space="preserve">  彩票公益金收入</t>
  </si>
  <si>
    <t xml:space="preserve">  城市基础设施配套费收入</t>
  </si>
  <si>
    <t xml:space="preserve">  污水处理费收入</t>
  </si>
  <si>
    <t xml:space="preserve"> 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</si>
  <si>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1-8</t>
    </r>
  </si>
  <si>
    <t>政府性基金预算支出表</t>
  </si>
  <si>
    <t>编码</t>
  </si>
  <si>
    <t>支出科目</t>
  </si>
  <si>
    <r>
      <t>202</t>
    </r>
    <r>
      <rPr>
        <b/>
        <sz val="12"/>
        <rFont val="仿宋"/>
        <family val="3"/>
      </rPr>
      <t>1</t>
    </r>
    <r>
      <rPr>
        <b/>
        <sz val="12"/>
        <rFont val="仿宋"/>
        <family val="3"/>
      </rPr>
      <t>年预算</t>
    </r>
  </si>
  <si>
    <t>政府性基金支出合计</t>
  </si>
  <si>
    <t>水库移民后期扶持资金</t>
  </si>
  <si>
    <t>国有土地使用权出让收入安排的支出</t>
  </si>
  <si>
    <t>征地和拆迁补偿支出</t>
  </si>
  <si>
    <t xml:space="preserve">   征地和拆迁成本</t>
  </si>
  <si>
    <t xml:space="preserve">  老汽车站土地及附属物收储补偿费</t>
  </si>
  <si>
    <t>城市建设支出</t>
  </si>
  <si>
    <t>城乡规划与设计</t>
  </si>
  <si>
    <t>开发区园区基础设施建设</t>
  </si>
  <si>
    <t>其他县城建设项目</t>
  </si>
  <si>
    <t>其他国有土地使用权出让收入安排的支出</t>
  </si>
  <si>
    <t>偿还借款支出(化解隐型债务）</t>
  </si>
  <si>
    <t>偿还隐型债务</t>
  </si>
  <si>
    <t>偿还水系借款支出（包含管理费）</t>
  </si>
  <si>
    <t>文化旅游宣传专项资金（文化产业振兴）</t>
  </si>
  <si>
    <t>乡村旅游发展及人居环境整治专项资金（旅游产业振兴）</t>
  </si>
  <si>
    <t>土地整治资金</t>
  </si>
  <si>
    <t>乡村振兴（美丽乡村建设）</t>
  </si>
  <si>
    <t>国有土地收益基金安排的支出</t>
  </si>
  <si>
    <t>其他国有土地收益基金支出（征地补偿）</t>
  </si>
  <si>
    <t xml:space="preserve">  征地拆迁支出</t>
  </si>
  <si>
    <t>城市基础设施配套费安排的支出</t>
  </si>
  <si>
    <t>城市公共设施</t>
  </si>
  <si>
    <t>污水处理费安排的支出</t>
  </si>
  <si>
    <t>其他污水处理费安排的支出</t>
  </si>
  <si>
    <t>彩票公益金安排的支出</t>
  </si>
  <si>
    <t>用于社会福利的彩票公益金支出</t>
  </si>
  <si>
    <t xml:space="preserve">  残疾人事业发展补助资金</t>
  </si>
  <si>
    <t xml:space="preserve">  社会事业专项补助资金</t>
  </si>
  <si>
    <t xml:space="preserve">  养老服务体系建设补助资金</t>
  </si>
  <si>
    <t xml:space="preserve">  公办养老服务机构运营补助资金</t>
  </si>
  <si>
    <t>用于体育事业的彩票公益金支出</t>
  </si>
  <si>
    <t xml:space="preserve">  体育赛事及群众体育活动补助资金</t>
  </si>
  <si>
    <t>调出资金</t>
  </si>
  <si>
    <t xml:space="preserve">  政府性基金预算调出资金</t>
  </si>
  <si>
    <t>地方政府专项债务还本支出</t>
  </si>
  <si>
    <t>地方政府专项债务付息支出</t>
  </si>
  <si>
    <t>国有土地使用权出让金债务付息支出</t>
  </si>
  <si>
    <t>地方政府专项债务发行费用支出</t>
  </si>
  <si>
    <t>国有土地使用权出让金债务发行费用支出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</si>
  <si>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1-9</t>
    </r>
  </si>
  <si>
    <t>政府性基金预算本级支出表</t>
  </si>
  <si>
    <t>科目（单位）名称</t>
  </si>
  <si>
    <t>2010199</t>
  </si>
  <si>
    <r>
      <t xml:space="preserve">  </t>
    </r>
    <r>
      <rPr>
        <sz val="11"/>
        <rFont val="方正仿宋_GBK"/>
        <family val="0"/>
      </rPr>
      <t>其他人大事务支出项合计</t>
    </r>
  </si>
  <si>
    <t>2020年
预算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</si>
  <si>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1-10</t>
    </r>
  </si>
  <si>
    <t>政府性基金预算专项转移支付分地区安排情况表</t>
  </si>
  <si>
    <r>
      <rPr>
        <b/>
        <sz val="9"/>
        <rFont val="方正书宋_GBK"/>
        <family val="0"/>
      </rPr>
      <t>科目编码</t>
    </r>
  </si>
  <si>
    <r>
      <rPr>
        <b/>
        <sz val="9"/>
        <rFont val="方正书宋_GBK"/>
        <family val="0"/>
      </rPr>
      <t>科目（单位）名称</t>
    </r>
  </si>
  <si>
    <r>
      <rPr>
        <b/>
        <sz val="9"/>
        <rFont val="方正书宋_GBK"/>
        <family val="0"/>
      </rPr>
      <t>合计</t>
    </r>
  </si>
  <si>
    <t>232</t>
  </si>
  <si>
    <r>
      <rPr>
        <sz val="9"/>
        <rFont val="宋体"/>
        <family val="0"/>
      </rPr>
      <t>债务付息支出类合计</t>
    </r>
  </si>
  <si>
    <t>23203</t>
  </si>
  <si>
    <r>
      <t xml:space="preserve"> </t>
    </r>
    <r>
      <rPr>
        <sz val="9"/>
        <rFont val="宋体"/>
        <family val="0"/>
      </rPr>
      <t>地方政府一般债务付息支出款合计</t>
    </r>
  </si>
  <si>
    <t>2320301</t>
  </si>
  <si>
    <r>
      <t xml:space="preserve">  </t>
    </r>
    <r>
      <rPr>
        <sz val="9"/>
        <rFont val="宋体"/>
        <family val="0"/>
      </rPr>
      <t>地方政府一般债券付息支出项合计</t>
    </r>
  </si>
  <si>
    <t>空表公开公示。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</si>
  <si>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1-11</t>
    </r>
  </si>
  <si>
    <t>政府性基金预算专项转移支付分项目安排情况表</t>
  </si>
  <si>
    <t>无</t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</si>
  <si>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</si>
  <si>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1-12</t>
    </r>
  </si>
  <si>
    <t>国有资本经营预算收入表</t>
  </si>
  <si>
    <t>项目</t>
  </si>
  <si>
    <t>一、利润收入</t>
  </si>
  <si>
    <t>50</t>
  </si>
  <si>
    <t>二、转移性收入</t>
  </si>
  <si>
    <t>8</t>
  </si>
  <si>
    <t>58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</si>
  <si>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1-13</t>
    </r>
  </si>
  <si>
    <t>国有资本经营预算支出表</t>
  </si>
  <si>
    <r>
      <rPr>
        <b/>
        <sz val="11"/>
        <rFont val="方正书宋_GBK"/>
        <family val="0"/>
      </rPr>
      <t>预算数</t>
    </r>
  </si>
  <si>
    <r>
      <rPr>
        <sz val="11"/>
        <rFont val="方正书宋_GBK"/>
        <family val="0"/>
      </rPr>
      <t>科目编码</t>
    </r>
  </si>
  <si>
    <r>
      <rPr>
        <sz val="11"/>
        <rFont val="方正书宋_GBK"/>
        <family val="0"/>
      </rPr>
      <t>科目（单位）名称</t>
    </r>
  </si>
  <si>
    <r>
      <rPr>
        <sz val="11"/>
        <rFont val="方正书宋_GBK"/>
        <family val="0"/>
      </rPr>
      <t>合计</t>
    </r>
  </si>
  <si>
    <t>一、本级支出</t>
  </si>
  <si>
    <r>
      <rPr>
        <sz val="11"/>
        <rFont val="方正仿宋_GBK"/>
        <family val="0"/>
      </rPr>
      <t>一般公共服务支出类合计</t>
    </r>
  </si>
  <si>
    <t>二、对下转移支付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</si>
  <si>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1-14</t>
    </r>
  </si>
  <si>
    <t>国有资本经营预算本级支出表</t>
  </si>
  <si>
    <r>
      <rPr>
        <b/>
        <sz val="11"/>
        <rFont val="方正书宋_GBK"/>
        <family val="0"/>
      </rPr>
      <t>科目编码</t>
    </r>
  </si>
  <si>
    <r>
      <rPr>
        <b/>
        <sz val="11"/>
        <rFont val="方正书宋_GBK"/>
        <family val="0"/>
      </rPr>
      <t>科目名称</t>
    </r>
  </si>
  <si>
    <r>
      <rPr>
        <sz val="9"/>
        <rFont val="方正书宋_GBK"/>
        <family val="0"/>
      </rPr>
      <t>科目编码</t>
    </r>
  </si>
  <si>
    <r>
      <rPr>
        <sz val="9"/>
        <rFont val="方正书宋_GBK"/>
        <family val="0"/>
      </rPr>
      <t>科目（单位）名称</t>
    </r>
  </si>
  <si>
    <r>
      <rPr>
        <sz val="9"/>
        <rFont val="方正书宋_GBK"/>
        <family val="0"/>
      </rPr>
      <t>合计</t>
    </r>
  </si>
  <si>
    <t>223</t>
  </si>
  <si>
    <r>
      <rPr>
        <b/>
        <sz val="11"/>
        <rFont val="方正仿宋_GBK"/>
        <family val="0"/>
      </rPr>
      <t>国有资本经营预算支出</t>
    </r>
  </si>
  <si>
    <t>22301</t>
  </si>
  <si>
    <t>解决历史遗留问题及改革成本支出</t>
  </si>
  <si>
    <t>20101</t>
  </si>
  <si>
    <r>
      <t xml:space="preserve"> </t>
    </r>
    <r>
      <rPr>
        <sz val="9"/>
        <rFont val="方正仿宋_GBK"/>
        <family val="0"/>
      </rPr>
      <t>人大事务款合计</t>
    </r>
  </si>
  <si>
    <t>2230101</t>
  </si>
  <si>
    <t>国有企业退休人员社会化管理补助支出</t>
  </si>
  <si>
    <t>2010101</t>
  </si>
  <si>
    <r>
      <t xml:space="preserve">  </t>
    </r>
    <r>
      <rPr>
        <sz val="9"/>
        <rFont val="方正仿宋_GBK"/>
        <family val="0"/>
      </rPr>
      <t>行政运行项合计</t>
    </r>
  </si>
  <si>
    <t>22302</t>
  </si>
  <si>
    <r>
      <rPr>
        <b/>
        <sz val="11"/>
        <rFont val="方正仿宋_GBK"/>
        <family val="0"/>
      </rPr>
      <t>国有企业资本金注入</t>
    </r>
  </si>
  <si>
    <t>2230201</t>
  </si>
  <si>
    <r>
      <rPr>
        <sz val="11"/>
        <rFont val="方正仿宋_GBK"/>
        <family val="0"/>
      </rPr>
      <t>国有经济结构调整支出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</si>
  <si>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1-15</t>
    </r>
  </si>
  <si>
    <t>国有资本经营预算专项转移支付分地区安排情况表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</si>
  <si>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1-16</t>
    </r>
  </si>
  <si>
    <t>国有资本经营预算专项转移支付分项目安排情况表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</si>
  <si>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1-17</t>
    </r>
  </si>
  <si>
    <t>社会保险基金预算收入表</t>
  </si>
  <si>
    <t>社保保险基金收入</t>
  </si>
  <si>
    <t xml:space="preserve"> 基本养老保险基金收入</t>
  </si>
  <si>
    <r>
      <t xml:space="preserve"> </t>
    </r>
    <r>
      <rPr>
        <sz val="14"/>
        <rFont val="仿宋"/>
        <family val="3"/>
      </rPr>
      <t>基本养老保险基金收入</t>
    </r>
  </si>
  <si>
    <t>基本养老保险基金财政补贴收入</t>
  </si>
  <si>
    <t>基本养老保险基金上级补助收入</t>
  </si>
  <si>
    <t>其他基本养老保险基金收入</t>
  </si>
  <si>
    <t>10203</t>
  </si>
  <si>
    <t>基本医疗保险基金收入</t>
  </si>
  <si>
    <t xml:space="preserve">   基本医疗保险费收入</t>
  </si>
  <si>
    <t xml:space="preserve">   其他基本医疗保险基金收入</t>
  </si>
  <si>
    <t>10210</t>
  </si>
  <si>
    <t>城乡居民基本养老保险基金收入</t>
  </si>
  <si>
    <t>10212</t>
  </si>
  <si>
    <t>城乡居民基本医疗保险基金收入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</si>
  <si>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1-18</t>
    </r>
  </si>
  <si>
    <t>社会保险基金预算支出表</t>
  </si>
  <si>
    <t>社会保险基金支出</t>
  </si>
  <si>
    <t>一、基本养老保险基金支出</t>
  </si>
  <si>
    <r>
      <t xml:space="preserve"> </t>
    </r>
    <r>
      <rPr>
        <sz val="11"/>
        <rFont val="方正仿宋_GBK"/>
        <family val="0"/>
      </rPr>
      <t>人大事务款合计</t>
    </r>
  </si>
  <si>
    <t xml:space="preserve">    基本养老金</t>
  </si>
  <si>
    <r>
      <t xml:space="preserve">  </t>
    </r>
    <r>
      <rPr>
        <sz val="11"/>
        <rFont val="方正仿宋_GBK"/>
        <family val="0"/>
      </rPr>
      <t>行政运行项合计</t>
    </r>
  </si>
  <si>
    <r>
      <t xml:space="preserve"> </t>
    </r>
    <r>
      <rPr>
        <sz val="12"/>
        <rFont val="仿宋"/>
        <family val="3"/>
      </rPr>
      <t xml:space="preserve">   </t>
    </r>
    <r>
      <rPr>
        <sz val="12"/>
        <rFont val="仿宋"/>
        <family val="3"/>
      </rPr>
      <t>丧葬抚恤补助</t>
    </r>
  </si>
  <si>
    <t>其他基本养老保险基金支出</t>
  </si>
  <si>
    <t>二、基本医疗保险基金支出</t>
  </si>
  <si>
    <t xml:space="preserve">    基本医疗保险统筹基金</t>
  </si>
  <si>
    <r>
      <t xml:space="preserve"> </t>
    </r>
    <r>
      <rPr>
        <sz val="12"/>
        <rFont val="仿宋"/>
        <family val="3"/>
      </rPr>
      <t xml:space="preserve">   </t>
    </r>
    <r>
      <rPr>
        <sz val="12"/>
        <rFont val="仿宋"/>
        <family val="3"/>
      </rPr>
      <t>医疗保险个人账户基金</t>
    </r>
  </si>
  <si>
    <t>其他基本医疗保险基金支出</t>
  </si>
  <si>
    <t>城乡居民基本养老保险基金支出</t>
  </si>
  <si>
    <t>20912</t>
  </si>
  <si>
    <t>城乡居民基本医疗保险基金支出</t>
  </si>
  <si>
    <t>对下转移支付绩效目标表</t>
  </si>
  <si>
    <t>绩效目标</t>
  </si>
  <si>
    <t>一级指标</t>
  </si>
  <si>
    <t>二级指标</t>
  </si>
  <si>
    <t>三级指标</t>
  </si>
  <si>
    <t>绩效指标描述</t>
  </si>
  <si>
    <t>指标值确定依据</t>
  </si>
  <si>
    <t>产出指标</t>
  </si>
  <si>
    <t>数量指标</t>
  </si>
  <si>
    <t>工作日保障单位运转</t>
  </si>
  <si>
    <t>反映工作日保障单位运转情况</t>
  </si>
  <si>
    <t>≥90百分比</t>
  </si>
  <si>
    <t>行业规定</t>
  </si>
  <si>
    <t>质量指标</t>
  </si>
  <si>
    <t>经费支出准确率</t>
  </si>
  <si>
    <t>反映经费支出的准确情况</t>
  </si>
  <si>
    <t>时效指标</t>
  </si>
  <si>
    <t>按时间进度要求支付使用资金</t>
  </si>
  <si>
    <t>月度时序</t>
  </si>
  <si>
    <t>成本指标</t>
  </si>
  <si>
    <t>各项经费成本</t>
  </si>
  <si>
    <t>考察各项经费成本情况</t>
  </si>
  <si>
    <t>效益指标</t>
  </si>
  <si>
    <t>经济效益指标</t>
  </si>
  <si>
    <t>“三公经费”有效控制情况</t>
  </si>
  <si>
    <t>考察“三公经费”控制情况</t>
  </si>
  <si>
    <t>社会效益指标</t>
  </si>
  <si>
    <t>正常办公条件保障情况</t>
  </si>
  <si>
    <t>反映正常办公条件保障情况</t>
  </si>
  <si>
    <t>生态效益指标</t>
  </si>
  <si>
    <t>使用节能减排产品</t>
  </si>
  <si>
    <t>反映使用产品的节能减排情况</t>
  </si>
  <si>
    <t>可持续影响指标</t>
  </si>
  <si>
    <t>长期使用性</t>
  </si>
  <si>
    <t>能够长期较好的满足人民群众对车管业务的需求</t>
  </si>
  <si>
    <t>满意度指标</t>
  </si>
  <si>
    <t>服务对象满意度指标</t>
  </si>
  <si>
    <t>机关工作人员满意率</t>
  </si>
  <si>
    <t>反映机关工作人员满意率</t>
  </si>
  <si>
    <t>服务对象满意度</t>
  </si>
  <si>
    <t>群众满意度</t>
  </si>
  <si>
    <r>
      <t>附表</t>
    </r>
    <r>
      <rPr>
        <sz val="11"/>
        <rFont val="Times New Roman"/>
        <family val="1"/>
      </rPr>
      <t>2-1</t>
    </r>
  </si>
  <si>
    <t>地方政府债务限额及余额决算情况表</t>
  </si>
  <si>
    <t>单位：亿元</t>
  </si>
  <si>
    <t>地区</t>
  </si>
  <si>
    <t>2020年债务限额</t>
  </si>
  <si>
    <t>2020年债务余额（决算数）</t>
  </si>
  <si>
    <t>一般债务</t>
  </si>
  <si>
    <t>专项债务</t>
  </si>
  <si>
    <t>公式</t>
  </si>
  <si>
    <t>A=B+C</t>
  </si>
  <si>
    <t>B</t>
  </si>
  <si>
    <t>C</t>
  </si>
  <si>
    <t>D=E+F</t>
  </si>
  <si>
    <t>E</t>
  </si>
  <si>
    <t>F</t>
  </si>
  <si>
    <t>兴隆县</t>
  </si>
  <si>
    <r>
      <rPr>
        <sz val="11"/>
        <rFont val="宋体"/>
        <family val="0"/>
      </rPr>
      <t>附表</t>
    </r>
    <r>
      <rPr>
        <sz val="11"/>
        <rFont val="Times New Roman"/>
        <family val="1"/>
      </rPr>
      <t>2-1</t>
    </r>
  </si>
  <si>
    <t>政府一般债务限额及余额情况表</t>
  </si>
  <si>
    <t>执行数</t>
  </si>
  <si>
    <t>一、上两个年度末政府一般债务余额实际数</t>
  </si>
  <si>
    <t>二、上年度末政府一般债务余额限额</t>
  </si>
  <si>
    <t>三、因预算管理变化调整余额和限额</t>
  </si>
  <si>
    <t>四、调整后上年度末政府一般债务余额限额</t>
  </si>
  <si>
    <t>五、上年度政府一般债务发行额</t>
  </si>
  <si>
    <t>中央转贷地方的国际金融组织和外国政府贷款</t>
  </si>
  <si>
    <t>政府一般债券发行额</t>
  </si>
  <si>
    <t>六、上年度政府一般债务还本额</t>
  </si>
  <si>
    <t>七、上年度末政府一般债务余额预算执行数</t>
  </si>
  <si>
    <t>八、本年度政府一般债务余额新增限额</t>
  </si>
  <si>
    <t>九、本年度末政府一般债务余额限额</t>
  </si>
  <si>
    <t>附表2-2</t>
  </si>
  <si>
    <t>政府专项债务限额及余额情况表</t>
  </si>
  <si>
    <t>一、上两个年度末政府专项债务余额实际数</t>
  </si>
  <si>
    <t>二、上年度末政府专项债务余额限额</t>
  </si>
  <si>
    <t>四、调整后上年度末政府专项债务余额限额</t>
  </si>
  <si>
    <t>五、上年度政府专项债务发行额</t>
  </si>
  <si>
    <t>政府专项债券发行额</t>
  </si>
  <si>
    <t>六、上年度政府专项债务还本额</t>
  </si>
  <si>
    <t>七、上年度末政府专项债务余额预算执行数</t>
  </si>
  <si>
    <t>八、本年度政府专项债务余额新增限额</t>
  </si>
  <si>
    <t>九、本年度末政府专项债务余额限额</t>
  </si>
  <si>
    <t>附表2-4</t>
  </si>
  <si>
    <t>地方政府债务发行及还本付息情况表</t>
  </si>
  <si>
    <t>本地区</t>
  </si>
  <si>
    <t>本级</t>
  </si>
  <si>
    <t>一、2019年末地方政府债务余额</t>
  </si>
  <si>
    <t xml:space="preserve">  其中：一般债务</t>
  </si>
  <si>
    <t xml:space="preserve">     专项债务</t>
  </si>
  <si>
    <t>二、2019年地方政府债务限额</t>
  </si>
  <si>
    <t>三、2020年地方政府债务发行决算数</t>
  </si>
  <si>
    <t xml:space="preserve">     新增一般债券发行额</t>
  </si>
  <si>
    <t xml:space="preserve">     再融资一般债券发行额</t>
  </si>
  <si>
    <t xml:space="preserve">     新增专项债券发行额</t>
  </si>
  <si>
    <t xml:space="preserve">     再融资专项债券发行额</t>
  </si>
  <si>
    <t xml:space="preserve">     置换一般债券发行额</t>
  </si>
  <si>
    <t xml:space="preserve">     置换专项债券发行额</t>
  </si>
  <si>
    <t xml:space="preserve">     国际金融组织和外国政府贷款</t>
  </si>
  <si>
    <t>四、2020年地方政府债务还本决算数</t>
  </si>
  <si>
    <t xml:space="preserve">     一般债务</t>
  </si>
  <si>
    <t>五、2020年地方政府债务付息决算数</t>
  </si>
  <si>
    <t>六、2020年末地方政府债务余额决算数</t>
  </si>
  <si>
    <t>七、2020年地方政府债务限额</t>
  </si>
  <si>
    <t>附表2-5</t>
  </si>
  <si>
    <t>地方政府债务限额提前下达情况表</t>
  </si>
  <si>
    <t>下级</t>
  </si>
  <si>
    <t>一、2020年地方政府债务限额</t>
  </si>
  <si>
    <t>其中：一般债务限额</t>
  </si>
  <si>
    <t>18.59</t>
  </si>
  <si>
    <t xml:space="preserve">      专项债务限额</t>
  </si>
  <si>
    <t>23.55</t>
  </si>
  <si>
    <t>二、提前下达的2021年地方政府债务新增限额</t>
  </si>
  <si>
    <t>附表2-6</t>
  </si>
  <si>
    <t>2021年使用新增地方政府债务资金安排表</t>
  </si>
  <si>
    <t>市县名称</t>
  </si>
  <si>
    <t>预算代码</t>
  </si>
  <si>
    <t>专项债券额度</t>
  </si>
  <si>
    <t>是否国家发改委项目</t>
  </si>
  <si>
    <t>注：无新增地方政府债务资金，空表列示。</t>
  </si>
  <si>
    <t>2021年地方政府再融资债券分月发行安排表</t>
  </si>
  <si>
    <t>时间</t>
  </si>
  <si>
    <t>再融资计划发行融资规模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</si>
  <si>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</si>
  <si>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</si>
  <si>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</si>
  <si>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</si>
  <si>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</si>
  <si>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</si>
  <si>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</si>
  <si>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</si>
  <si>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</si>
  <si>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</si>
  <si>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</si>
  <si>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</si>
  <si>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注：无地方政府再融资债券分月发行，空表列示。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</si>
</sst>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 "/>
    <numFmt numFmtId="179" formatCode="0_ "/>
    <numFmt numFmtId="180" formatCode="0_);[Red]\(0\)"/>
    <numFmt numFmtId="181" formatCode="0;_렀"/>
    <numFmt numFmtId="182" formatCode="0_ ;[Red]\-0\ "/>
  </numFmts>
  <fonts count="136">
    <font>
      <sz val="11"/>
      <color theme="1"/>
      <name val="Calibri"/>
      <family val="0"/>
    </font>
    <font>
      <sz val="11"/>
      <name val="宋体"/>
      <family val="0"/>
    </font>
    <font>
      <b/>
      <sz val="15"/>
      <name val="SimSun"/>
      <family val="0"/>
    </font>
    <font>
      <sz val="11"/>
      <color indexed="8"/>
      <name val="宋体"/>
      <family val="0"/>
    </font>
    <font>
      <sz val="11"/>
      <name val="黑体"/>
      <family val="3"/>
    </font>
    <font>
      <sz val="14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b/>
      <sz val="12"/>
      <name val="Times New Roman"/>
      <family val="1"/>
    </font>
    <font>
      <sz val="11"/>
      <name val="方正仿宋_GBK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1"/>
      <name val="方正书宋_GBK"/>
      <family val="0"/>
    </font>
    <font>
      <b/>
      <sz val="11"/>
      <color indexed="8"/>
      <name val="宋体"/>
      <family val="0"/>
    </font>
    <font>
      <sz val="11"/>
      <name val="SimSun"/>
      <family val="0"/>
    </font>
    <font>
      <sz val="11"/>
      <name val="Times New Roman"/>
      <family val="1"/>
    </font>
    <font>
      <sz val="12"/>
      <name val="宋体"/>
      <family val="0"/>
    </font>
    <font>
      <b/>
      <sz val="18"/>
      <color indexed="8"/>
      <name val="方正仿宋_GBK"/>
      <family val="0"/>
    </font>
    <font>
      <b/>
      <sz val="10.5"/>
      <name val="方正书宋_GBK"/>
      <family val="0"/>
    </font>
    <font>
      <sz val="12"/>
      <name val="方正书宋_GBK"/>
      <family val="0"/>
    </font>
    <font>
      <sz val="10.5"/>
      <name val="方正书宋_GBK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仿宋"/>
      <family val="3"/>
    </font>
    <font>
      <b/>
      <sz val="11"/>
      <name val="方正仿宋_GBK"/>
      <family val="0"/>
    </font>
    <font>
      <sz val="12"/>
      <name val="Times New Roman"/>
      <family val="1"/>
    </font>
    <font>
      <sz val="14"/>
      <name val="仿宋"/>
      <family val="3"/>
    </font>
    <font>
      <sz val="14"/>
      <color indexed="8"/>
      <name val="仿宋"/>
      <family val="3"/>
    </font>
    <font>
      <sz val="10.5"/>
      <name val="Times New Roman"/>
      <family val="1"/>
    </font>
    <font>
      <b/>
      <sz val="9"/>
      <name val="Times New Roman"/>
      <family val="1"/>
    </font>
    <font>
      <sz val="11"/>
      <name val="方正书宋_GBK"/>
      <family val="0"/>
    </font>
    <font>
      <b/>
      <sz val="12"/>
      <name val="仿宋"/>
      <family val="3"/>
    </font>
    <font>
      <b/>
      <sz val="11"/>
      <name val="仿宋"/>
      <family val="3"/>
    </font>
    <font>
      <sz val="12"/>
      <name val="仿宋_GB2312"/>
      <family val="3"/>
    </font>
    <font>
      <sz val="11"/>
      <name val="仿宋"/>
      <family val="3"/>
    </font>
    <font>
      <sz val="11"/>
      <color indexed="8"/>
      <name val="仿宋"/>
      <family val="3"/>
    </font>
    <font>
      <b/>
      <sz val="11"/>
      <color indexed="8"/>
      <name val="仿宋"/>
      <family val="3"/>
    </font>
    <font>
      <b/>
      <sz val="14"/>
      <color indexed="8"/>
      <name val="仿宋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4"/>
      <color indexed="8"/>
      <name val="Times New Roman"/>
      <family val="1"/>
    </font>
    <font>
      <sz val="10.5"/>
      <color indexed="8"/>
      <name val="仿宋_GB2312"/>
      <family val="3"/>
    </font>
    <font>
      <sz val="10.5"/>
      <color indexed="8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2"/>
      <color indexed="8"/>
      <name val="仿宋"/>
      <family val="3"/>
    </font>
    <font>
      <b/>
      <sz val="22"/>
      <color indexed="8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2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b/>
      <sz val="12"/>
      <color indexed="8"/>
      <name val="仿宋"/>
      <family val="3"/>
    </font>
    <font>
      <sz val="18"/>
      <name val="黑体"/>
      <family val="3"/>
    </font>
    <font>
      <sz val="12"/>
      <color indexed="8"/>
      <name val="黑体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20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12"/>
      <name val="黑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2"/>
      <name val="Courier"/>
      <family val="2"/>
    </font>
    <font>
      <sz val="10.5"/>
      <name val="方正仿宋_GBK"/>
      <family val="0"/>
    </font>
    <font>
      <b/>
      <sz val="9"/>
      <name val="方正书宋_GBK"/>
      <family val="0"/>
    </font>
    <font>
      <sz val="9"/>
      <name val="方正仿宋_GBK"/>
      <family val="0"/>
    </font>
    <font>
      <sz val="9"/>
      <name val="方正书宋_GBK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  <font>
      <b/>
      <sz val="18"/>
      <color rgb="FF000000"/>
      <name val="方正仿宋_GBK"/>
      <family val="0"/>
    </font>
    <font>
      <sz val="14"/>
      <color theme="1"/>
      <name val="仿宋"/>
      <family val="3"/>
    </font>
    <font>
      <sz val="11"/>
      <color rgb="FF000000"/>
      <name val="仿宋"/>
      <family val="3"/>
    </font>
    <font>
      <b/>
      <sz val="14"/>
      <color theme="1"/>
      <name val="仿宋"/>
      <family val="3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sz val="12"/>
      <color rgb="FF000000"/>
      <name val="仿宋_GB2312"/>
      <family val="3"/>
    </font>
    <font>
      <b/>
      <sz val="12"/>
      <color rgb="FF000000"/>
      <name val="仿宋_GB2312"/>
      <family val="3"/>
    </font>
    <font>
      <sz val="14"/>
      <color theme="1"/>
      <name val="Times New Roman"/>
      <family val="1"/>
    </font>
    <font>
      <sz val="10.5"/>
      <color theme="1"/>
      <name val="仿宋_GB2312"/>
      <family val="3"/>
    </font>
    <font>
      <sz val="10.5"/>
      <color theme="1"/>
      <name val="宋体"/>
      <family val="0"/>
    </font>
    <font>
      <sz val="12"/>
      <name val="Calibri"/>
      <family val="0"/>
    </font>
    <font>
      <sz val="11"/>
      <color theme="1"/>
      <name val="仿宋_GB2312"/>
      <family val="3"/>
    </font>
    <font>
      <sz val="12"/>
      <color theme="1"/>
      <name val="仿宋"/>
      <family val="3"/>
    </font>
    <font>
      <b/>
      <sz val="22"/>
      <color theme="1"/>
      <name val="Calibri"/>
      <family val="0"/>
    </font>
    <font>
      <b/>
      <sz val="20"/>
      <name val="Cambria"/>
      <family val="0"/>
    </font>
    <font>
      <b/>
      <sz val="12"/>
      <color theme="1"/>
      <name val="仿宋"/>
      <family val="3"/>
    </font>
    <font>
      <sz val="10"/>
      <color indexed="8"/>
      <name val="Calibri"/>
      <family val="0"/>
    </font>
    <font>
      <sz val="10"/>
      <name val="Calibri"/>
      <family val="0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medium"/>
    </border>
  </borders>
  <cellStyleXfs count="3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44" fontId="0" fillId="0" borderId="0" applyFont="0" applyFill="0" applyBorder="0" applyAlignment="0" applyProtection="0"/>
    <xf numFmtId="0" fontId="50" fillId="0" borderId="0">
      <alignment/>
      <protection locked="0"/>
    </xf>
    <xf numFmtId="0" fontId="50" fillId="0" borderId="0">
      <alignment/>
      <protection locked="0"/>
    </xf>
    <xf numFmtId="0" fontId="50" fillId="0" borderId="0">
      <alignment/>
      <protection locked="0"/>
    </xf>
    <xf numFmtId="0" fontId="62" fillId="3" borderId="0" applyNumberFormat="0" applyBorder="0" applyAlignment="0" applyProtection="0"/>
    <xf numFmtId="0" fontId="0" fillId="4" borderId="0" applyNumberFormat="0" applyBorder="0" applyAlignment="0" applyProtection="0"/>
    <xf numFmtId="0" fontId="96" fillId="5" borderId="1" applyNumberFormat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50" fillId="0" borderId="0">
      <alignment/>
      <protection locked="0"/>
    </xf>
    <xf numFmtId="0" fontId="0" fillId="6" borderId="0" applyNumberFormat="0" applyBorder="0" applyAlignment="0" applyProtection="0"/>
    <xf numFmtId="0" fontId="64" fillId="7" borderId="2" applyNumberFormat="0" applyAlignment="0" applyProtection="0"/>
    <xf numFmtId="0" fontId="97" fillId="8" borderId="0" applyNumberFormat="0" applyBorder="0" applyAlignment="0" applyProtection="0"/>
    <xf numFmtId="43" fontId="0" fillId="0" borderId="0" applyFont="0" applyFill="0" applyBorder="0" applyAlignment="0" applyProtection="0"/>
    <xf numFmtId="0" fontId="98" fillId="9" borderId="0" applyNumberFormat="0" applyBorder="0" applyAlignment="0" applyProtection="0"/>
    <xf numFmtId="0" fontId="9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50" fillId="0" borderId="0">
      <alignment/>
      <protection locked="0"/>
    </xf>
    <xf numFmtId="0" fontId="98" fillId="11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70" fillId="0" borderId="0">
      <alignment/>
      <protection/>
    </xf>
    <xf numFmtId="0" fontId="103" fillId="0" borderId="0" applyNumberFormat="0" applyFill="0" applyBorder="0" applyAlignment="0" applyProtection="0"/>
    <xf numFmtId="0" fontId="16" fillId="0" borderId="0">
      <alignment vertical="center"/>
      <protection/>
    </xf>
    <xf numFmtId="0" fontId="62" fillId="12" borderId="0" applyNumberFormat="0" applyBorder="0" applyAlignment="0" applyProtection="0"/>
    <xf numFmtId="0" fontId="3" fillId="13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6" fillId="0" borderId="0">
      <alignment vertical="center"/>
      <protection/>
    </xf>
    <xf numFmtId="0" fontId="98" fillId="14" borderId="0" applyNumberFormat="0" applyBorder="0" applyAlignment="0" applyProtection="0"/>
    <xf numFmtId="0" fontId="101" fillId="0" borderId="6" applyNumberFormat="0" applyFill="0" applyAlignment="0" applyProtection="0"/>
    <xf numFmtId="0" fontId="98" fillId="15" borderId="0" applyNumberFormat="0" applyBorder="0" applyAlignment="0" applyProtection="0"/>
    <xf numFmtId="0" fontId="107" fillId="16" borderId="7" applyNumberFormat="0" applyAlignment="0" applyProtection="0"/>
    <xf numFmtId="0" fontId="108" fillId="16" borderId="1" applyNumberFormat="0" applyAlignment="0" applyProtection="0"/>
    <xf numFmtId="0" fontId="109" fillId="17" borderId="8" applyNumberFormat="0" applyAlignment="0" applyProtection="0"/>
    <xf numFmtId="0" fontId="3" fillId="18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19" borderId="0" applyNumberFormat="0" applyBorder="0" applyAlignment="0" applyProtection="0"/>
    <xf numFmtId="0" fontId="98" fillId="20" borderId="0" applyNumberFormat="0" applyBorder="0" applyAlignment="0" applyProtection="0"/>
    <xf numFmtId="0" fontId="16" fillId="21" borderId="9" applyNumberFormat="0" applyFont="0" applyAlignment="0" applyProtection="0"/>
    <xf numFmtId="0" fontId="110" fillId="0" borderId="10" applyNumberFormat="0" applyFill="0" applyAlignment="0" applyProtection="0"/>
    <xf numFmtId="0" fontId="111" fillId="0" borderId="11" applyNumberFormat="0" applyFill="0" applyAlignment="0" applyProtection="0"/>
    <xf numFmtId="0" fontId="112" fillId="22" borderId="0" applyNumberFormat="0" applyBorder="0" applyAlignment="0" applyProtection="0"/>
    <xf numFmtId="0" fontId="62" fillId="23" borderId="0" applyNumberFormat="0" applyBorder="0" applyAlignment="0" applyProtection="0"/>
    <xf numFmtId="0" fontId="113" fillId="24" borderId="0" applyNumberFormat="0" applyBorder="0" applyAlignment="0" applyProtection="0"/>
    <xf numFmtId="0" fontId="16" fillId="0" borderId="0">
      <alignment vertical="center"/>
      <protection/>
    </xf>
    <xf numFmtId="0" fontId="0" fillId="25" borderId="0" applyNumberFormat="0" applyBorder="0" applyAlignment="0" applyProtection="0"/>
    <xf numFmtId="0" fontId="98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75" fillId="7" borderId="12" applyNumberFormat="0" applyAlignment="0" applyProtection="0"/>
    <xf numFmtId="0" fontId="0" fillId="29" borderId="0" applyNumberFormat="0" applyBorder="0" applyAlignment="0" applyProtection="0"/>
    <xf numFmtId="0" fontId="16" fillId="0" borderId="0">
      <alignment vertical="center"/>
      <protection/>
    </xf>
    <xf numFmtId="0" fontId="0" fillId="30" borderId="0" applyNumberFormat="0" applyBorder="0" applyAlignment="0" applyProtection="0"/>
    <xf numFmtId="0" fontId="98" fillId="31" borderId="0" applyNumberFormat="0" applyBorder="0" applyAlignment="0" applyProtection="0"/>
    <xf numFmtId="0" fontId="98" fillId="32" borderId="0" applyNumberFormat="0" applyBorder="0" applyAlignment="0" applyProtection="0"/>
    <xf numFmtId="0" fontId="0" fillId="33" borderId="0" applyNumberFormat="0" applyBorder="0" applyAlignment="0" applyProtection="0"/>
    <xf numFmtId="0" fontId="3" fillId="2" borderId="0" applyNumberFormat="0" applyBorder="0" applyAlignment="0" applyProtection="0"/>
    <xf numFmtId="0" fontId="0" fillId="34" borderId="0" applyNumberFormat="0" applyBorder="0" applyAlignment="0" applyProtection="0"/>
    <xf numFmtId="0" fontId="98" fillId="35" borderId="0" applyNumberFormat="0" applyBorder="0" applyAlignment="0" applyProtection="0"/>
    <xf numFmtId="0" fontId="3" fillId="36" borderId="0" applyNumberFormat="0" applyBorder="0" applyAlignment="0" applyProtection="0"/>
    <xf numFmtId="0" fontId="0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81" fillId="40" borderId="0" applyNumberFormat="0" applyBorder="0" applyAlignment="0" applyProtection="0"/>
    <xf numFmtId="0" fontId="3" fillId="41" borderId="0" applyNumberFormat="0" applyBorder="0" applyAlignment="0" applyProtection="0"/>
    <xf numFmtId="0" fontId="0" fillId="42" borderId="0" applyNumberFormat="0" applyBorder="0" applyAlignment="0" applyProtection="0"/>
    <xf numFmtId="0" fontId="98" fillId="43" borderId="0" applyNumberFormat="0" applyBorder="0" applyAlignment="0" applyProtection="0"/>
    <xf numFmtId="0" fontId="16" fillId="0" borderId="0">
      <alignment vertical="center"/>
      <protection/>
    </xf>
    <xf numFmtId="0" fontId="3" fillId="44" borderId="0" applyNumberFormat="0" applyBorder="0" applyAlignment="0" applyProtection="0"/>
    <xf numFmtId="0" fontId="70" fillId="0" borderId="0">
      <alignment/>
      <protection/>
    </xf>
    <xf numFmtId="0" fontId="82" fillId="36" borderId="0" applyNumberFormat="0" applyBorder="0" applyAlignment="0" applyProtection="0"/>
    <xf numFmtId="0" fontId="70" fillId="0" borderId="0">
      <alignment/>
      <protection/>
    </xf>
    <xf numFmtId="0" fontId="75" fillId="7" borderId="12" applyNumberFormat="0" applyAlignment="0" applyProtection="0"/>
    <xf numFmtId="0" fontId="3" fillId="36" borderId="0" applyNumberFormat="0" applyBorder="0" applyAlignment="0" applyProtection="0"/>
    <xf numFmtId="0" fontId="62" fillId="45" borderId="0" applyNumberFormat="0" applyBorder="0" applyAlignment="0" applyProtection="0"/>
    <xf numFmtId="0" fontId="70" fillId="0" borderId="0" applyFont="0" applyFill="0" applyBorder="0" applyAlignment="0" applyProtection="0"/>
    <xf numFmtId="0" fontId="3" fillId="41" borderId="0" applyNumberFormat="0" applyBorder="0" applyAlignment="0" applyProtection="0"/>
    <xf numFmtId="0" fontId="16" fillId="0" borderId="0">
      <alignment/>
      <protection/>
    </xf>
    <xf numFmtId="0" fontId="3" fillId="18" borderId="0" applyNumberFormat="0" applyBorder="0" applyAlignment="0" applyProtection="0"/>
    <xf numFmtId="0" fontId="16" fillId="0" borderId="0">
      <alignment vertical="center"/>
      <protection/>
    </xf>
    <xf numFmtId="0" fontId="3" fillId="13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" fillId="46" borderId="0" applyNumberFormat="0" applyBorder="0" applyAlignment="0" applyProtection="0"/>
    <xf numFmtId="0" fontId="3" fillId="18" borderId="0" applyNumberFormat="0" applyBorder="0" applyAlignment="0" applyProtection="0"/>
    <xf numFmtId="0" fontId="62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3" borderId="0" applyNumberFormat="0" applyBorder="0" applyAlignment="0" applyProtection="0"/>
    <xf numFmtId="0" fontId="64" fillId="7" borderId="2" applyNumberFormat="0" applyAlignment="0" applyProtection="0"/>
    <xf numFmtId="0" fontId="0" fillId="0" borderId="0">
      <alignment vertical="center"/>
      <protection/>
    </xf>
    <xf numFmtId="0" fontId="3" fillId="48" borderId="0" applyNumberFormat="0" applyBorder="0" applyAlignment="0" applyProtection="0"/>
    <xf numFmtId="0" fontId="3" fillId="44" borderId="0" applyNumberFormat="0" applyBorder="0" applyAlignment="0" applyProtection="0"/>
    <xf numFmtId="0" fontId="0" fillId="0" borderId="0">
      <alignment vertical="center"/>
      <protection/>
    </xf>
    <xf numFmtId="0" fontId="3" fillId="49" borderId="0" applyNumberFormat="0" applyBorder="0" applyAlignment="0" applyProtection="0"/>
    <xf numFmtId="0" fontId="3" fillId="44" borderId="0" applyNumberFormat="0" applyBorder="0" applyAlignment="0" applyProtection="0"/>
    <xf numFmtId="0" fontId="3" fillId="3" borderId="0" applyNumberFormat="0" applyBorder="0" applyAlignment="0" applyProtection="0"/>
    <xf numFmtId="0" fontId="3" fillId="48" borderId="0" applyNumberFormat="0" applyBorder="0" applyAlignment="0" applyProtection="0"/>
    <xf numFmtId="0" fontId="3" fillId="18" borderId="0" applyNumberFormat="0" applyBorder="0" applyAlignment="0" applyProtection="0"/>
    <xf numFmtId="0" fontId="3" fillId="44" borderId="0" applyNumberFormat="0" applyBorder="0" applyAlignment="0" applyProtection="0"/>
    <xf numFmtId="0" fontId="3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50" fillId="0" borderId="0">
      <alignment/>
      <protection locked="0"/>
    </xf>
    <xf numFmtId="0" fontId="62" fillId="3" borderId="0" applyNumberFormat="0" applyBorder="0" applyAlignment="0" applyProtection="0"/>
    <xf numFmtId="0" fontId="62" fillId="48" borderId="0" applyNumberFormat="0" applyBorder="0" applyAlignment="0" applyProtection="0"/>
    <xf numFmtId="0" fontId="62" fillId="45" borderId="0" applyNumberFormat="0" applyBorder="0" applyAlignment="0" applyProtection="0"/>
    <xf numFmtId="0" fontId="62" fillId="23" borderId="0" applyNumberFormat="0" applyBorder="0" applyAlignment="0" applyProtection="0"/>
    <xf numFmtId="0" fontId="62" fillId="52" borderId="0" applyNumberFormat="0" applyBorder="0" applyAlignment="0" applyProtection="0"/>
    <xf numFmtId="0" fontId="50" fillId="0" borderId="0">
      <alignment/>
      <protection locked="0"/>
    </xf>
    <xf numFmtId="0" fontId="50" fillId="0" borderId="0">
      <alignment/>
      <protection locked="0"/>
    </xf>
    <xf numFmtId="0" fontId="62" fillId="51" borderId="0" applyNumberFormat="0" applyBorder="0" applyAlignment="0" applyProtection="0"/>
    <xf numFmtId="0" fontId="50" fillId="0" borderId="0">
      <alignment/>
      <protection locked="0"/>
    </xf>
    <xf numFmtId="0" fontId="50" fillId="0" borderId="0">
      <alignment/>
      <protection locked="0"/>
    </xf>
    <xf numFmtId="0" fontId="62" fillId="48" borderId="0" applyNumberFormat="0" applyBorder="0" applyAlignment="0" applyProtection="0"/>
    <xf numFmtId="0" fontId="50" fillId="0" borderId="0">
      <alignment/>
      <protection locked="0"/>
    </xf>
    <xf numFmtId="0" fontId="56" fillId="0" borderId="0">
      <alignment/>
      <protection/>
    </xf>
    <xf numFmtId="0" fontId="83" fillId="0" borderId="13" applyNumberFormat="0" applyFill="0" applyAlignment="0" applyProtection="0"/>
    <xf numFmtId="0" fontId="62" fillId="45" borderId="0" applyNumberFormat="0" applyBorder="0" applyAlignment="0" applyProtection="0"/>
    <xf numFmtId="0" fontId="50" fillId="0" borderId="0">
      <alignment/>
      <protection locked="0"/>
    </xf>
    <xf numFmtId="0" fontId="62" fillId="23" borderId="0" applyNumberFormat="0" applyBorder="0" applyAlignment="0" applyProtection="0"/>
    <xf numFmtId="0" fontId="62" fillId="52" borderId="0" applyNumberFormat="0" applyBorder="0" applyAlignment="0" applyProtection="0"/>
    <xf numFmtId="37" fontId="84" fillId="0" borderId="0">
      <alignment/>
      <protection/>
    </xf>
    <xf numFmtId="0" fontId="85" fillId="0" borderId="0">
      <alignment/>
      <protection/>
    </xf>
    <xf numFmtId="9" fontId="70" fillId="0" borderId="0" applyFont="0" applyFill="0" applyBorder="0" applyAlignment="0" applyProtection="0"/>
    <xf numFmtId="0" fontId="16" fillId="0" borderId="0">
      <alignment vertical="center"/>
      <protection/>
    </xf>
    <xf numFmtId="9" fontId="16" fillId="0" borderId="0" applyFont="0" applyFill="0" applyBorder="0" applyAlignment="0" applyProtection="0"/>
    <xf numFmtId="0" fontId="16" fillId="0" borderId="0">
      <alignment vertical="center"/>
      <protection/>
    </xf>
    <xf numFmtId="9" fontId="16" fillId="0" borderId="0" applyFont="0" applyFill="0" applyBorder="0" applyAlignment="0" applyProtection="0"/>
    <xf numFmtId="0" fontId="16" fillId="0" borderId="0">
      <alignment vertical="center"/>
      <protection/>
    </xf>
    <xf numFmtId="9" fontId="16" fillId="0" borderId="0" applyFont="0" applyFill="0" applyBorder="0" applyAlignment="0" applyProtection="0"/>
    <xf numFmtId="4" fontId="70" fillId="0" borderId="0" applyFont="0" applyFill="0" applyBorder="0" applyAlignment="0" applyProtection="0"/>
    <xf numFmtId="0" fontId="16" fillId="0" borderId="0">
      <alignment vertical="center"/>
      <protection/>
    </xf>
    <xf numFmtId="9" fontId="16" fillId="0" borderId="0" applyFont="0" applyFill="0" applyBorder="0" applyAlignment="0" applyProtection="0"/>
    <xf numFmtId="0" fontId="16" fillId="0" borderId="0">
      <alignment vertical="center"/>
      <protection/>
    </xf>
    <xf numFmtId="9" fontId="16" fillId="0" borderId="0" applyFont="0" applyFill="0" applyBorder="0" applyAlignment="0" applyProtection="0"/>
    <xf numFmtId="0" fontId="16" fillId="0" borderId="0">
      <alignment vertical="center"/>
      <protection/>
    </xf>
    <xf numFmtId="9" fontId="16" fillId="0" borderId="0" applyFont="0" applyFill="0" applyBorder="0" applyAlignment="0" applyProtection="0"/>
    <xf numFmtId="0" fontId="16" fillId="0" borderId="0">
      <alignment vertical="center"/>
      <protection/>
    </xf>
    <xf numFmtId="9" fontId="16" fillId="0" borderId="0" applyFont="0" applyFill="0" applyBorder="0" applyAlignment="0" applyProtection="0"/>
    <xf numFmtId="0" fontId="16" fillId="0" borderId="0">
      <alignment vertical="center"/>
      <protection/>
    </xf>
    <xf numFmtId="9" fontId="16" fillId="0" borderId="0" applyFont="0" applyFill="0" applyBorder="0" applyAlignment="0" applyProtection="0"/>
    <xf numFmtId="0" fontId="0" fillId="0" borderId="0">
      <alignment vertical="center"/>
      <protection/>
    </xf>
    <xf numFmtId="0" fontId="16" fillId="0" borderId="0">
      <alignment vertical="center"/>
      <protection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0" fillId="0" borderId="0">
      <alignment vertical="center"/>
      <protection/>
    </xf>
    <xf numFmtId="9" fontId="16" fillId="0" borderId="0" applyFont="0" applyFill="0" applyBorder="0" applyAlignment="0" applyProtection="0"/>
    <xf numFmtId="0" fontId="0" fillId="0" borderId="0">
      <alignment vertical="center"/>
      <protection/>
    </xf>
    <xf numFmtId="9" fontId="16" fillId="0" borderId="0" applyFont="0" applyFill="0" applyBorder="0" applyAlignment="0" applyProtection="0"/>
    <xf numFmtId="0" fontId="86" fillId="0" borderId="14" applyNumberFormat="0" applyFill="0" applyAlignment="0" applyProtection="0"/>
    <xf numFmtId="0" fontId="87" fillId="0" borderId="1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" fillId="0" borderId="16">
      <alignment horizontal="distributed" vertical="center" wrapText="1"/>
      <protection/>
    </xf>
    <xf numFmtId="0" fontId="82" fillId="36" borderId="0" applyNumberFormat="0" applyBorder="0" applyAlignment="0" applyProtection="0"/>
    <xf numFmtId="0" fontId="82" fillId="36" borderId="0" applyNumberFormat="0" applyBorder="0" applyAlignment="0" applyProtection="0"/>
    <xf numFmtId="0" fontId="50" fillId="0" borderId="0">
      <alignment/>
      <protection locked="0"/>
    </xf>
    <xf numFmtId="0" fontId="16" fillId="0" borderId="0">
      <alignment vertical="center"/>
      <protection/>
    </xf>
    <xf numFmtId="0" fontId="56" fillId="0" borderId="0">
      <alignment/>
      <protection/>
    </xf>
    <xf numFmtId="0" fontId="16" fillId="0" borderId="0">
      <alignment vertical="center"/>
      <protection/>
    </xf>
    <xf numFmtId="0" fontId="63" fillId="46" borderId="2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5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50" fillId="0" borderId="0">
      <alignment/>
      <protection locked="0"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4" fillId="7" borderId="2" applyNumberFormat="0" applyAlignment="0" applyProtection="0"/>
    <xf numFmtId="0" fontId="0" fillId="0" borderId="0">
      <alignment vertical="center"/>
      <protection/>
    </xf>
    <xf numFmtId="0" fontId="64" fillId="7" borderId="2" applyNumberFormat="0" applyAlignment="0" applyProtection="0"/>
    <xf numFmtId="0" fontId="0" fillId="0" borderId="0">
      <alignment vertical="center"/>
      <protection/>
    </xf>
    <xf numFmtId="0" fontId="50" fillId="0" borderId="0">
      <alignment/>
      <protection locked="0"/>
    </xf>
    <xf numFmtId="0" fontId="16" fillId="0" borderId="0">
      <alignment/>
      <protection/>
    </xf>
    <xf numFmtId="0" fontId="5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 locked="0"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50" fillId="0" borderId="0">
      <alignment/>
      <protection locked="0"/>
    </xf>
    <xf numFmtId="0" fontId="70" fillId="0" borderId="0">
      <alignment/>
      <protection/>
    </xf>
    <xf numFmtId="0" fontId="16" fillId="0" borderId="0">
      <alignment/>
      <protection/>
    </xf>
    <xf numFmtId="0" fontId="50" fillId="0" borderId="0">
      <alignment/>
      <protection locked="0"/>
    </xf>
    <xf numFmtId="0" fontId="50" fillId="0" borderId="0">
      <alignment/>
      <protection locked="0"/>
    </xf>
    <xf numFmtId="0" fontId="50" fillId="0" borderId="0">
      <alignment/>
      <protection locked="0"/>
    </xf>
    <xf numFmtId="0" fontId="50" fillId="0" borderId="0">
      <alignment/>
      <protection locked="0"/>
    </xf>
    <xf numFmtId="0" fontId="50" fillId="0" borderId="0">
      <alignment/>
      <protection locked="0"/>
    </xf>
    <xf numFmtId="43" fontId="16" fillId="0" borderId="0" applyFont="0" applyFill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72" fillId="0" borderId="0" applyNumberFormat="0" applyFill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62" fillId="45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56" fillId="0" borderId="0">
      <alignment/>
      <protection/>
    </xf>
    <xf numFmtId="0" fontId="63" fillId="46" borderId="2" applyNumberFormat="0" applyAlignment="0" applyProtection="0"/>
    <xf numFmtId="0" fontId="16" fillId="0" borderId="0">
      <alignment vertical="center"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62" fillId="23" borderId="0" applyNumberFormat="0" applyBorder="0" applyAlignment="0" applyProtection="0"/>
    <xf numFmtId="0" fontId="0" fillId="0" borderId="0">
      <alignment vertical="center"/>
      <protection/>
    </xf>
    <xf numFmtId="0" fontId="16" fillId="0" borderId="0">
      <alignment/>
      <protection/>
    </xf>
    <xf numFmtId="0" fontId="50" fillId="0" borderId="0">
      <alignment/>
      <protection locked="0"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62" fillId="50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50" fillId="0" borderId="0">
      <alignment/>
      <protection locked="0"/>
    </xf>
    <xf numFmtId="0" fontId="50" fillId="0" borderId="0">
      <alignment/>
      <protection locked="0"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21" borderId="9" applyNumberFormat="0" applyFont="0" applyAlignment="0" applyProtection="0"/>
    <xf numFmtId="0" fontId="56" fillId="0" borderId="0">
      <alignment/>
      <protection/>
    </xf>
    <xf numFmtId="0" fontId="16" fillId="0" borderId="0">
      <alignment/>
      <protection/>
    </xf>
    <xf numFmtId="0" fontId="56" fillId="0" borderId="0">
      <alignment/>
      <protection/>
    </xf>
    <xf numFmtId="0" fontId="50" fillId="0" borderId="0">
      <alignment/>
      <protection locked="0"/>
    </xf>
    <xf numFmtId="0" fontId="0" fillId="0" borderId="0">
      <alignment vertical="center"/>
      <protection/>
    </xf>
    <xf numFmtId="0" fontId="70" fillId="0" borderId="0">
      <alignment/>
      <protection/>
    </xf>
    <xf numFmtId="0" fontId="16" fillId="0" borderId="0">
      <alignment/>
      <protection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9" fillId="41" borderId="0" applyNumberFormat="0" applyBorder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77" fillId="53" borderId="18" applyNumberFormat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69" fillId="0" borderId="0" applyNumberFormat="0" applyFill="0" applyBorder="0" applyAlignment="0" applyProtection="0"/>
    <xf numFmtId="0" fontId="90" fillId="0" borderId="19" applyNumberFormat="0" applyFill="0" applyAlignment="0" applyProtection="0"/>
    <xf numFmtId="0" fontId="85" fillId="0" borderId="0">
      <alignment/>
      <protection/>
    </xf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2" fillId="12" borderId="0" applyNumberFormat="0" applyBorder="0" applyAlignment="0" applyProtection="0"/>
    <xf numFmtId="0" fontId="62" fillId="47" borderId="0" applyNumberFormat="0" applyBorder="0" applyAlignment="0" applyProtection="0"/>
    <xf numFmtId="0" fontId="63" fillId="46" borderId="2" applyNumberFormat="0" applyAlignment="0" applyProtection="0"/>
    <xf numFmtId="0" fontId="62" fillId="54" borderId="0" applyNumberFormat="0" applyBorder="0" applyAlignment="0" applyProtection="0"/>
    <xf numFmtId="0" fontId="75" fillId="7" borderId="12" applyNumberFormat="0" applyAlignment="0" applyProtection="0"/>
    <xf numFmtId="0" fontId="75" fillId="7" borderId="12" applyNumberFormat="0" applyAlignment="0" applyProtection="0"/>
    <xf numFmtId="0" fontId="63" fillId="46" borderId="2" applyNumberFormat="0" applyAlignment="0" applyProtection="0"/>
    <xf numFmtId="1" fontId="1" fillId="0" borderId="16">
      <alignment vertical="center"/>
      <protection locked="0"/>
    </xf>
    <xf numFmtId="0" fontId="91" fillId="0" borderId="0">
      <alignment/>
      <protection/>
    </xf>
    <xf numFmtId="176" fontId="1" fillId="0" borderId="16">
      <alignment vertical="center"/>
      <protection locked="0"/>
    </xf>
    <xf numFmtId="0" fontId="70" fillId="0" borderId="0">
      <alignment/>
      <protection/>
    </xf>
    <xf numFmtId="0" fontId="62" fillId="54" borderId="0" applyNumberFormat="0" applyBorder="0" applyAlignment="0" applyProtection="0"/>
    <xf numFmtId="0" fontId="16" fillId="21" borderId="9" applyNumberFormat="0" applyFont="0" applyAlignment="0" applyProtection="0"/>
    <xf numFmtId="0" fontId="16" fillId="21" borderId="9" applyNumberFormat="0" applyFont="0" applyAlignment="0" applyProtection="0"/>
  </cellStyleXfs>
  <cellXfs count="356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14" fillId="0" borderId="0" xfId="0" applyFont="1" applyFill="1" applyBorder="1" applyAlignment="1">
      <alignment vertical="center"/>
    </xf>
    <xf numFmtId="0" fontId="114" fillId="0" borderId="0" xfId="0" applyFont="1" applyFill="1" applyBorder="1" applyAlignment="1">
      <alignment horizontal="right" vertical="center"/>
    </xf>
    <xf numFmtId="0" fontId="114" fillId="0" borderId="16" xfId="0" applyFont="1" applyFill="1" applyBorder="1" applyAlignment="1">
      <alignment horizontal="center" vertical="center"/>
    </xf>
    <xf numFmtId="0" fontId="114" fillId="0" borderId="20" xfId="0" applyFont="1" applyFill="1" applyBorder="1" applyAlignment="1">
      <alignment horizontal="left" vertical="center"/>
    </xf>
    <xf numFmtId="0" fontId="4" fillId="0" borderId="0" xfId="320" applyFont="1" applyFill="1" applyBorder="1" applyAlignment="1">
      <alignment horizontal="left" vertical="center"/>
      <protection/>
    </xf>
    <xf numFmtId="0" fontId="5" fillId="0" borderId="0" xfId="320" applyFont="1" applyFill="1" applyBorder="1" applyAlignment="1">
      <alignment horizontal="left" vertical="center"/>
      <protection/>
    </xf>
    <xf numFmtId="0" fontId="5" fillId="0" borderId="0" xfId="320" applyFont="1" applyBorder="1" applyAlignment="1">
      <alignment horizontal="left" vertical="center"/>
      <protection/>
    </xf>
    <xf numFmtId="49" fontId="6" fillId="0" borderId="0" xfId="319" applyNumberFormat="1" applyFont="1" applyFill="1" applyAlignment="1">
      <alignment horizontal="centerContinuous" vertical="center"/>
      <protection/>
    </xf>
    <xf numFmtId="49" fontId="7" fillId="0" borderId="0" xfId="319" applyNumberFormat="1" applyFont="1" applyFill="1" applyAlignment="1">
      <alignment horizontal="centerContinuous" vertical="center"/>
      <protection/>
    </xf>
    <xf numFmtId="49" fontId="7" fillId="0" borderId="0" xfId="319" applyNumberFormat="1" applyFont="1" applyAlignment="1">
      <alignment horizontal="centerContinuous" vertical="center"/>
      <protection/>
    </xf>
    <xf numFmtId="0" fontId="8" fillId="0" borderId="0" xfId="319" applyFont="1" applyFill="1" applyAlignment="1">
      <alignment horizontal="center"/>
      <protection/>
    </xf>
    <xf numFmtId="177" fontId="9" fillId="0" borderId="0" xfId="319" applyNumberFormat="1" applyFont="1" applyAlignment="1">
      <alignment horizontal="right" vertical="center"/>
      <protection/>
    </xf>
    <xf numFmtId="0" fontId="10" fillId="0" borderId="16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15" fillId="0" borderId="16" xfId="238" applyFont="1" applyFill="1" applyBorder="1" applyAlignment="1">
      <alignment horizontal="center" vertical="center" wrapText="1"/>
      <protection/>
    </xf>
    <xf numFmtId="0" fontId="115" fillId="0" borderId="16" xfId="238" applyFont="1" applyFill="1" applyBorder="1" applyAlignment="1">
      <alignment horizontal="center" vertical="center"/>
      <protection/>
    </xf>
    <xf numFmtId="0" fontId="10" fillId="0" borderId="22" xfId="0" applyFont="1" applyFill="1" applyBorder="1" applyAlignment="1">
      <alignment horizontal="center" vertical="center" wrapText="1"/>
    </xf>
    <xf numFmtId="0" fontId="115" fillId="55" borderId="16" xfId="238" applyFont="1" applyFill="1" applyBorder="1" applyAlignment="1">
      <alignment horizontal="center" vertical="center" wrapText="1"/>
      <protection/>
    </xf>
    <xf numFmtId="0" fontId="116" fillId="0" borderId="16" xfId="238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0" fontId="10" fillId="0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2" fillId="0" borderId="16" xfId="319" applyFont="1" applyFill="1" applyBorder="1" applyAlignment="1">
      <alignment horizontal="center" vertical="center"/>
      <protection/>
    </xf>
    <xf numFmtId="0" fontId="12" fillId="0" borderId="16" xfId="319" applyFont="1" applyBorder="1" applyAlignment="1">
      <alignment horizontal="center" vertical="center"/>
      <protection/>
    </xf>
    <xf numFmtId="0" fontId="111" fillId="0" borderId="24" xfId="0" applyFont="1" applyBorder="1" applyAlignment="1">
      <alignment horizontal="center" vertical="center"/>
    </xf>
    <xf numFmtId="49" fontId="9" fillId="0" borderId="16" xfId="319" applyNumberFormat="1" applyFont="1" applyFill="1" applyBorder="1" applyAlignment="1">
      <alignment horizontal="left" vertical="center"/>
      <protection/>
    </xf>
    <xf numFmtId="49" fontId="9" fillId="0" borderId="16" xfId="319" applyNumberFormat="1" applyFont="1" applyFill="1" applyBorder="1" applyAlignment="1">
      <alignment horizontal="center" vertical="center"/>
      <protection/>
    </xf>
    <xf numFmtId="178" fontId="9" fillId="0" borderId="16" xfId="319" applyNumberFormat="1" applyFont="1" applyFill="1" applyBorder="1" applyAlignment="1">
      <alignment horizontal="center" vertical="center"/>
      <protection/>
    </xf>
    <xf numFmtId="178" fontId="0" fillId="0" borderId="16" xfId="3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center" wrapText="1"/>
    </xf>
    <xf numFmtId="43" fontId="0" fillId="0" borderId="16" xfId="30" applyNumberFormat="1" applyFont="1" applyFill="1" applyBorder="1" applyAlignment="1">
      <alignment horizontal="right" vertical="center"/>
    </xf>
    <xf numFmtId="178" fontId="0" fillId="0" borderId="16" xfId="30" applyNumberFormat="1" applyFont="1" applyFill="1" applyBorder="1" applyAlignment="1">
      <alignment horizontal="right" vertical="center"/>
    </xf>
    <xf numFmtId="178" fontId="0" fillId="0" borderId="16" xfId="0" applyNumberFormat="1" applyBorder="1" applyAlignment="1">
      <alignment horizontal="right"/>
    </xf>
    <xf numFmtId="43" fontId="0" fillId="0" borderId="16" xfId="30" applyNumberFormat="1" applyFont="1" applyFill="1" applyBorder="1" applyAlignment="1">
      <alignment horizontal="center" vertical="center"/>
    </xf>
    <xf numFmtId="179" fontId="9" fillId="0" borderId="16" xfId="319" applyNumberFormat="1" applyFont="1" applyFill="1" applyBorder="1" applyAlignment="1">
      <alignment horizontal="left" vertical="center"/>
      <protection/>
    </xf>
    <xf numFmtId="179" fontId="9" fillId="0" borderId="16" xfId="319" applyNumberFormat="1" applyFont="1" applyFill="1" applyBorder="1" applyAlignment="1">
      <alignment horizontal="left" vertical="center" indent="1"/>
      <protection/>
    </xf>
    <xf numFmtId="0" fontId="9" fillId="0" borderId="16" xfId="319" applyFont="1" applyFill="1" applyBorder="1" applyAlignment="1">
      <alignment horizontal="left" vertical="center"/>
      <protection/>
    </xf>
    <xf numFmtId="0" fontId="0" fillId="0" borderId="0" xfId="238" applyFont="1">
      <alignment/>
      <protection/>
    </xf>
    <xf numFmtId="0" fontId="15" fillId="0" borderId="0" xfId="320" applyFont="1" applyFill="1" applyBorder="1" applyAlignment="1">
      <alignment horizontal="left" vertical="center"/>
      <protection/>
    </xf>
    <xf numFmtId="43" fontId="0" fillId="0" borderId="16" xfId="30" applyNumberFormat="1" applyFont="1" applyBorder="1" applyAlignment="1">
      <alignment horizontal="center" vertical="center"/>
    </xf>
    <xf numFmtId="0" fontId="1" fillId="0" borderId="0" xfId="320" applyFont="1" applyFill="1" applyBorder="1" applyAlignment="1">
      <alignment horizontal="left" vertical="center"/>
      <protection/>
    </xf>
    <xf numFmtId="0" fontId="12" fillId="0" borderId="21" xfId="319" applyFont="1" applyFill="1" applyBorder="1" applyAlignment="1">
      <alignment horizontal="center" vertical="center"/>
      <protection/>
    </xf>
    <xf numFmtId="0" fontId="12" fillId="0" borderId="25" xfId="319" applyFont="1" applyFill="1" applyBorder="1" applyAlignment="1">
      <alignment horizontal="center" vertical="center"/>
      <protection/>
    </xf>
    <xf numFmtId="0" fontId="12" fillId="0" borderId="26" xfId="319" applyFont="1" applyFill="1" applyBorder="1" applyAlignment="1">
      <alignment horizontal="center" vertical="center"/>
      <protection/>
    </xf>
    <xf numFmtId="0" fontId="12" fillId="0" borderId="27" xfId="319" applyFont="1" applyFill="1" applyBorder="1" applyAlignment="1">
      <alignment horizontal="center" vertical="center"/>
      <protection/>
    </xf>
    <xf numFmtId="0" fontId="12" fillId="0" borderId="23" xfId="319" applyFont="1" applyFill="1" applyBorder="1" applyAlignment="1">
      <alignment horizontal="center" vertical="center"/>
      <protection/>
    </xf>
    <xf numFmtId="0" fontId="9" fillId="0" borderId="16" xfId="319" applyNumberFormat="1" applyFont="1" applyFill="1" applyBorder="1" applyAlignment="1">
      <alignment horizontal="center" vertical="center"/>
      <protection/>
    </xf>
    <xf numFmtId="0" fontId="16" fillId="0" borderId="0" xfId="0" applyFont="1" applyFill="1" applyAlignment="1">
      <alignment vertical="center"/>
    </xf>
    <xf numFmtId="0" fontId="117" fillId="0" borderId="0" xfId="0" applyFont="1" applyFill="1" applyAlignment="1">
      <alignment horizontal="center" vertical="center"/>
    </xf>
    <xf numFmtId="0" fontId="117" fillId="0" borderId="0" xfId="0" applyFont="1" applyFill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15" fillId="0" borderId="0" xfId="26" applyFont="1" applyFill="1" applyAlignment="1">
      <alignment vertical="top"/>
      <protection locked="0"/>
    </xf>
    <xf numFmtId="0" fontId="15" fillId="0" borderId="0" xfId="26" applyFont="1" applyFill="1" applyAlignment="1">
      <alignment horizontal="left" vertical="top" indent="1"/>
      <protection locked="0"/>
    </xf>
    <xf numFmtId="0" fontId="15" fillId="0" borderId="0" xfId="26" applyFont="1" applyFill="1" applyAlignment="1">
      <alignment horizontal="left" vertical="top" indent="2"/>
      <protection locked="0"/>
    </xf>
    <xf numFmtId="49" fontId="15" fillId="0" borderId="0" xfId="26" applyNumberFormat="1" applyFont="1" applyFill="1" applyAlignment="1">
      <alignment horizontal="left" vertical="top"/>
      <protection locked="0"/>
    </xf>
    <xf numFmtId="180" fontId="15" fillId="0" borderId="0" xfId="26" applyNumberFormat="1" applyFont="1" applyFill="1" applyAlignment="1">
      <alignment vertical="top"/>
      <protection locked="0"/>
    </xf>
    <xf numFmtId="0" fontId="21" fillId="0" borderId="0" xfId="26" applyFont="1" applyFill="1" applyAlignment="1">
      <alignment vertical="top"/>
      <protection locked="0"/>
    </xf>
    <xf numFmtId="49" fontId="21" fillId="0" borderId="0" xfId="99" applyNumberFormat="1" applyFont="1" applyFill="1">
      <alignment/>
      <protection/>
    </xf>
    <xf numFmtId="2" fontId="21" fillId="0" borderId="0" xfId="99" applyNumberFormat="1" applyFont="1" applyFill="1">
      <alignment/>
      <protection/>
    </xf>
    <xf numFmtId="180" fontId="21" fillId="0" borderId="0" xfId="26" applyNumberFormat="1" applyFont="1" applyFill="1" applyAlignment="1">
      <alignment vertical="top"/>
      <protection locked="0"/>
    </xf>
    <xf numFmtId="0" fontId="15" fillId="0" borderId="0" xfId="315" applyFont="1" applyBorder="1" applyAlignment="1">
      <alignment horizontal="left" vertical="center"/>
      <protection/>
    </xf>
    <xf numFmtId="0" fontId="6" fillId="0" borderId="0" xfId="26" applyFont="1" applyFill="1" applyAlignment="1">
      <alignment horizontal="center" vertical="top"/>
      <protection locked="0"/>
    </xf>
    <xf numFmtId="0" fontId="7" fillId="0" borderId="0" xfId="26" applyFont="1" applyFill="1" applyAlignment="1">
      <alignment horizontal="center" vertical="top"/>
      <protection locked="0"/>
    </xf>
    <xf numFmtId="180" fontId="7" fillId="0" borderId="0" xfId="26" applyNumberFormat="1" applyFont="1" applyFill="1" applyAlignment="1">
      <alignment horizontal="center" vertical="top"/>
      <protection locked="0"/>
    </xf>
    <xf numFmtId="180" fontId="15" fillId="0" borderId="0" xfId="26" applyNumberFormat="1" applyFont="1" applyFill="1" applyAlignment="1">
      <alignment horizontal="right" vertical="top"/>
      <protection locked="0"/>
    </xf>
    <xf numFmtId="49" fontId="22" fillId="0" borderId="16" xfId="26" applyNumberFormat="1" applyFont="1" applyFill="1" applyBorder="1" applyAlignment="1">
      <alignment horizontal="center" vertical="center"/>
      <protection locked="0"/>
    </xf>
    <xf numFmtId="0" fontId="22" fillId="0" borderId="16" xfId="26" applyFont="1" applyFill="1" applyBorder="1" applyAlignment="1">
      <alignment horizontal="center" vertical="center"/>
      <protection locked="0"/>
    </xf>
    <xf numFmtId="180" fontId="22" fillId="0" borderId="16" xfId="26" applyNumberFormat="1" applyFont="1" applyFill="1" applyBorder="1" applyAlignment="1">
      <alignment horizontal="center" vertical="center"/>
      <protection locked="0"/>
    </xf>
    <xf numFmtId="0" fontId="15" fillId="0" borderId="0" xfId="99" applyFont="1" applyFill="1" applyAlignment="1">
      <alignment vertical="center" wrapText="1"/>
      <protection/>
    </xf>
    <xf numFmtId="49" fontId="22" fillId="0" borderId="16" xfId="26" applyNumberFormat="1" applyFont="1" applyFill="1" applyBorder="1" applyAlignment="1">
      <alignment horizontal="left" vertical="center"/>
      <protection locked="0"/>
    </xf>
    <xf numFmtId="0" fontId="22" fillId="0" borderId="16" xfId="26" applyFont="1" applyFill="1" applyBorder="1" applyAlignment="1">
      <alignment horizontal="left" vertical="center"/>
      <protection locked="0"/>
    </xf>
    <xf numFmtId="180" fontId="22" fillId="0" borderId="16" xfId="26" applyNumberFormat="1" applyFont="1" applyFill="1" applyBorder="1" applyAlignment="1">
      <alignment vertical="center"/>
      <protection locked="0"/>
    </xf>
    <xf numFmtId="179" fontId="15" fillId="0" borderId="0" xfId="26" applyNumberFormat="1" applyFont="1" applyFill="1" applyAlignment="1">
      <alignment vertical="top"/>
      <protection locked="0"/>
    </xf>
    <xf numFmtId="178" fontId="15" fillId="0" borderId="0" xfId="26" applyNumberFormat="1" applyFont="1" applyFill="1" applyAlignment="1">
      <alignment vertical="top"/>
      <protection locked="0"/>
    </xf>
    <xf numFmtId="49" fontId="15" fillId="0" borderId="0" xfId="99" applyNumberFormat="1" applyFont="1" applyFill="1">
      <alignment/>
      <protection/>
    </xf>
    <xf numFmtId="0" fontId="23" fillId="0" borderId="34" xfId="137" applyFont="1" applyBorder="1" applyAlignment="1">
      <alignment horizontal="left" vertical="center" wrapText="1"/>
      <protection/>
    </xf>
    <xf numFmtId="0" fontId="23" fillId="0" borderId="35" xfId="137" applyFont="1" applyBorder="1" applyAlignment="1">
      <alignment horizontal="center" vertical="center"/>
      <protection/>
    </xf>
    <xf numFmtId="49" fontId="15" fillId="0" borderId="0" xfId="99" applyNumberFormat="1" applyFont="1" applyFill="1" applyAlignment="1">
      <alignment horizontal="left" indent="1"/>
      <protection/>
    </xf>
    <xf numFmtId="49" fontId="15" fillId="0" borderId="16" xfId="26" applyNumberFormat="1" applyFont="1" applyFill="1" applyBorder="1" applyAlignment="1">
      <alignment horizontal="left" vertical="center"/>
      <protection locked="0"/>
    </xf>
    <xf numFmtId="49" fontId="15" fillId="0" borderId="0" xfId="99" applyNumberFormat="1" applyFont="1" applyFill="1" applyAlignment="1">
      <alignment horizontal="left" indent="2"/>
      <protection/>
    </xf>
    <xf numFmtId="0" fontId="23" fillId="0" borderId="34" xfId="137" applyFont="1" applyBorder="1" applyAlignment="1">
      <alignment horizontal="center" vertical="center" wrapText="1"/>
      <protection/>
    </xf>
    <xf numFmtId="0" fontId="22" fillId="0" borderId="16" xfId="99" applyFont="1" applyFill="1" applyBorder="1" applyAlignment="1">
      <alignment horizontal="left" vertical="center"/>
      <protection/>
    </xf>
    <xf numFmtId="0" fontId="15" fillId="0" borderId="16" xfId="99" applyFont="1" applyFill="1" applyBorder="1" applyAlignment="1">
      <alignment horizontal="left" vertical="center"/>
      <protection/>
    </xf>
    <xf numFmtId="49" fontId="24" fillId="0" borderId="16" xfId="26" applyNumberFormat="1" applyFont="1" applyFill="1" applyBorder="1" applyAlignment="1">
      <alignment horizontal="left" vertical="center" indent="1"/>
      <protection locked="0"/>
    </xf>
    <xf numFmtId="0" fontId="22" fillId="0" borderId="36" xfId="26" applyFont="1" applyFill="1" applyBorder="1" applyAlignment="1">
      <alignment horizontal="center" vertical="center"/>
      <protection locked="0"/>
    </xf>
    <xf numFmtId="0" fontId="22" fillId="0" borderId="37" xfId="26" applyFont="1" applyFill="1" applyBorder="1" applyAlignment="1">
      <alignment horizontal="center" vertical="center"/>
      <protection locked="0"/>
    </xf>
    <xf numFmtId="0" fontId="15" fillId="0" borderId="0" xfId="99" applyFont="1" applyFill="1" applyAlignment="1">
      <alignment horizontal="center" vertical="center" wrapText="1"/>
      <protection/>
    </xf>
    <xf numFmtId="2" fontId="15" fillId="0" borderId="0" xfId="99" applyNumberFormat="1" applyFont="1" applyFill="1">
      <alignment/>
      <protection/>
    </xf>
    <xf numFmtId="2" fontId="15" fillId="0" borderId="0" xfId="99" applyNumberFormat="1" applyFont="1" applyFill="1" applyAlignment="1">
      <alignment horizontal="left" indent="1"/>
      <protection/>
    </xf>
    <xf numFmtId="180" fontId="15" fillId="0" borderId="0" xfId="26" applyNumberFormat="1" applyFont="1" applyFill="1" applyAlignment="1">
      <alignment horizontal="left" vertical="top" indent="1"/>
      <protection locked="0"/>
    </xf>
    <xf numFmtId="179" fontId="15" fillId="0" borderId="0" xfId="26" applyNumberFormat="1" applyFont="1" applyFill="1" applyAlignment="1">
      <alignment horizontal="left" vertical="top" indent="1"/>
      <protection locked="0"/>
    </xf>
    <xf numFmtId="2" fontId="15" fillId="0" borderId="0" xfId="99" applyNumberFormat="1" applyFont="1" applyFill="1" applyAlignment="1">
      <alignment horizontal="left" indent="2"/>
      <protection/>
    </xf>
    <xf numFmtId="180" fontId="15" fillId="0" borderId="0" xfId="26" applyNumberFormat="1" applyFont="1" applyFill="1" applyAlignment="1">
      <alignment horizontal="left" vertical="top" indent="2"/>
      <protection locked="0"/>
    </xf>
    <xf numFmtId="179" fontId="15" fillId="0" borderId="0" xfId="26" applyNumberFormat="1" applyFont="1" applyFill="1" applyAlignment="1">
      <alignment horizontal="left" vertical="top" indent="2"/>
      <protection locked="0"/>
    </xf>
    <xf numFmtId="49" fontId="15" fillId="0" borderId="0" xfId="99" applyNumberFormat="1" applyFont="1" applyFill="1" applyAlignment="1" applyProtection="1">
      <alignment vertical="center"/>
      <protection locked="0"/>
    </xf>
    <xf numFmtId="2" fontId="15" fillId="0" borderId="0" xfId="99" applyNumberFormat="1" applyFont="1" applyFill="1" applyAlignment="1" applyProtection="1">
      <alignment vertical="center"/>
      <protection locked="0"/>
    </xf>
    <xf numFmtId="49" fontId="15" fillId="0" borderId="0" xfId="99" applyNumberFormat="1" applyFont="1" applyFill="1" applyAlignment="1" applyProtection="1">
      <alignment horizontal="left" vertical="center" indent="1"/>
      <protection locked="0"/>
    </xf>
    <xf numFmtId="2" fontId="15" fillId="0" borderId="0" xfId="99" applyNumberFormat="1" applyFont="1" applyFill="1" applyAlignment="1" applyProtection="1">
      <alignment horizontal="left" vertical="center" indent="1"/>
      <protection locked="0"/>
    </xf>
    <xf numFmtId="49" fontId="15" fillId="0" borderId="0" xfId="99" applyNumberFormat="1" applyFont="1" applyFill="1" applyAlignment="1" applyProtection="1">
      <alignment horizontal="left" vertical="center" indent="2"/>
      <protection locked="0"/>
    </xf>
    <xf numFmtId="2" fontId="15" fillId="0" borderId="0" xfId="99" applyNumberFormat="1" applyFont="1" applyFill="1" applyAlignment="1" applyProtection="1">
      <alignment horizontal="left" vertical="center" indent="2"/>
      <protection locked="0"/>
    </xf>
    <xf numFmtId="179" fontId="22" fillId="0" borderId="16" xfId="26" applyNumberFormat="1" applyFont="1" applyFill="1" applyBorder="1" applyAlignment="1">
      <alignment vertical="center"/>
      <protection locked="0"/>
    </xf>
    <xf numFmtId="179" fontId="21" fillId="0" borderId="0" xfId="26" applyNumberFormat="1" applyFont="1" applyFill="1" applyAlignment="1">
      <alignment vertical="top"/>
      <protection locked="0"/>
    </xf>
    <xf numFmtId="49" fontId="21" fillId="0" borderId="0" xfId="99" applyNumberFormat="1" applyFont="1" applyFill="1" applyAlignment="1" applyProtection="1">
      <alignment vertical="center"/>
      <protection locked="0"/>
    </xf>
    <xf numFmtId="2" fontId="21" fillId="0" borderId="0" xfId="99" applyNumberFormat="1" applyFont="1" applyFill="1" applyAlignment="1" applyProtection="1">
      <alignment vertical="center"/>
      <protection locked="0"/>
    </xf>
    <xf numFmtId="0" fontId="15" fillId="0" borderId="0" xfId="99" applyFont="1" applyFill="1" applyAlignment="1">
      <alignment vertical="center"/>
      <protection/>
    </xf>
    <xf numFmtId="0" fontId="22" fillId="0" borderId="0" xfId="99" applyFont="1" applyFill="1" applyAlignment="1">
      <alignment vertical="center"/>
      <protection/>
    </xf>
    <xf numFmtId="49" fontId="22" fillId="0" borderId="0" xfId="99" applyNumberFormat="1" applyFont="1" applyFill="1" applyAlignment="1">
      <alignment horizontal="left" vertical="center" indent="1"/>
      <protection/>
    </xf>
    <xf numFmtId="0" fontId="15" fillId="0" borderId="0" xfId="99" applyFont="1" applyFill="1" applyAlignment="1">
      <alignment horizontal="left" vertical="center" indent="2"/>
      <protection/>
    </xf>
    <xf numFmtId="0" fontId="25" fillId="0" borderId="0" xfId="99" applyFont="1" applyFill="1" applyAlignment="1">
      <alignment vertical="center"/>
      <protection/>
    </xf>
    <xf numFmtId="180" fontId="25" fillId="0" borderId="0" xfId="99" applyNumberFormat="1" applyFont="1" applyFill="1" applyAlignment="1">
      <alignment vertical="center"/>
      <protection/>
    </xf>
    <xf numFmtId="0" fontId="6" fillId="0" borderId="0" xfId="99" applyFont="1" applyFill="1" applyAlignment="1">
      <alignment horizontal="center" vertical="center"/>
      <protection/>
    </xf>
    <xf numFmtId="0" fontId="7" fillId="0" borderId="0" xfId="99" applyFont="1" applyFill="1" applyAlignment="1">
      <alignment horizontal="center" vertical="center"/>
      <protection/>
    </xf>
    <xf numFmtId="180" fontId="15" fillId="0" borderId="0" xfId="99" applyNumberFormat="1" applyFont="1" applyFill="1" applyAlignment="1">
      <alignment horizontal="right" vertical="center"/>
      <protection/>
    </xf>
    <xf numFmtId="0" fontId="22" fillId="0" borderId="16" xfId="99" applyFont="1" applyFill="1" applyBorder="1" applyAlignment="1">
      <alignment horizontal="center" vertical="center"/>
      <protection/>
    </xf>
    <xf numFmtId="180" fontId="22" fillId="0" borderId="16" xfId="99" applyNumberFormat="1" applyFont="1" applyFill="1" applyBorder="1" applyAlignment="1">
      <alignment horizontal="center" vertical="center"/>
      <protection/>
    </xf>
    <xf numFmtId="0" fontId="26" fillId="0" borderId="16" xfId="99" applyFont="1" applyFill="1" applyBorder="1" applyAlignment="1">
      <alignment horizontal="left" vertical="center"/>
      <protection/>
    </xf>
    <xf numFmtId="0" fontId="26" fillId="0" borderId="16" xfId="99" applyFont="1" applyFill="1" applyBorder="1" applyAlignment="1">
      <alignment vertical="center"/>
      <protection/>
    </xf>
    <xf numFmtId="180" fontId="26" fillId="0" borderId="16" xfId="99" applyNumberFormat="1" applyFont="1" applyFill="1" applyBorder="1" applyAlignment="1">
      <alignment horizontal="right" vertical="center"/>
      <protection/>
    </xf>
    <xf numFmtId="49" fontId="26" fillId="0" borderId="16" xfId="99" applyNumberFormat="1" applyFont="1" applyFill="1" applyBorder="1" applyAlignment="1">
      <alignment horizontal="left" vertical="center" indent="1"/>
      <protection/>
    </xf>
    <xf numFmtId="0" fontId="26" fillId="0" borderId="16" xfId="99" applyFont="1" applyFill="1" applyBorder="1" applyAlignment="1">
      <alignment horizontal="left" vertical="center" indent="2"/>
      <protection/>
    </xf>
    <xf numFmtId="0" fontId="118" fillId="0" borderId="16" xfId="0" applyFont="1" applyBorder="1" applyAlignment="1">
      <alignment horizontal="left"/>
    </xf>
    <xf numFmtId="0" fontId="118" fillId="0" borderId="16" xfId="0" applyFont="1" applyBorder="1" applyAlignment="1">
      <alignment horizontal="right"/>
    </xf>
    <xf numFmtId="180" fontId="15" fillId="0" borderId="0" xfId="99" applyNumberFormat="1" applyFont="1" applyFill="1" applyAlignment="1">
      <alignment horizontal="left" vertical="center" indent="2"/>
      <protection/>
    </xf>
    <xf numFmtId="179" fontId="26" fillId="0" borderId="16" xfId="99" applyNumberFormat="1" applyFont="1" applyFill="1" applyBorder="1" applyAlignment="1">
      <alignment horizontal="right" vertical="center"/>
      <protection/>
    </xf>
    <xf numFmtId="0" fontId="26" fillId="0" borderId="16" xfId="137" applyFont="1" applyBorder="1" applyAlignment="1">
      <alignment horizontal="left" vertical="center"/>
      <protection/>
    </xf>
    <xf numFmtId="180" fontId="15" fillId="0" borderId="0" xfId="99" applyNumberFormat="1" applyFont="1" applyFill="1" applyAlignment="1">
      <alignment vertical="center"/>
      <protection/>
    </xf>
    <xf numFmtId="0" fontId="26" fillId="0" borderId="16" xfId="99" applyFont="1" applyFill="1" applyBorder="1" applyAlignment="1">
      <alignment horizontal="center" vertical="center"/>
      <protection/>
    </xf>
    <xf numFmtId="0" fontId="15" fillId="0" borderId="0" xfId="319" applyFont="1" applyAlignment="1">
      <alignment wrapText="1"/>
      <protection/>
    </xf>
    <xf numFmtId="0" fontId="12" fillId="0" borderId="0" xfId="319" applyFont="1" applyAlignment="1">
      <alignment horizontal="center" vertical="center" wrapText="1"/>
      <protection/>
    </xf>
    <xf numFmtId="0" fontId="22" fillId="0" borderId="0" xfId="319" applyFont="1" applyAlignment="1">
      <alignment horizontal="center" vertical="center" wrapText="1"/>
      <protection/>
    </xf>
    <xf numFmtId="0" fontId="22" fillId="0" borderId="0" xfId="319" applyFont="1" applyAlignment="1">
      <alignment wrapText="1"/>
      <protection/>
    </xf>
    <xf numFmtId="0" fontId="25" fillId="0" borderId="0" xfId="319" applyFont="1" applyAlignment="1">
      <alignment wrapText="1"/>
      <protection/>
    </xf>
    <xf numFmtId="0" fontId="15" fillId="0" borderId="0" xfId="315" applyFont="1" applyBorder="1" applyAlignment="1">
      <alignment horizontal="left" vertical="center" wrapText="1"/>
      <protection/>
    </xf>
    <xf numFmtId="0" fontId="5" fillId="0" borderId="0" xfId="315" applyFont="1" applyBorder="1" applyAlignment="1">
      <alignment horizontal="left" vertical="center" wrapText="1"/>
      <protection/>
    </xf>
    <xf numFmtId="49" fontId="6" fillId="0" borderId="0" xfId="319" applyNumberFormat="1" applyFont="1" applyAlignment="1">
      <alignment horizontal="centerContinuous" vertical="center" wrapText="1"/>
      <protection/>
    </xf>
    <xf numFmtId="49" fontId="7" fillId="0" borderId="0" xfId="319" applyNumberFormat="1" applyFont="1" applyAlignment="1">
      <alignment horizontal="centerContinuous" vertical="center" wrapText="1"/>
      <protection/>
    </xf>
    <xf numFmtId="0" fontId="22" fillId="0" borderId="0" xfId="319" applyFont="1" applyAlignment="1">
      <alignment horizontal="center" wrapText="1"/>
      <protection/>
    </xf>
    <xf numFmtId="180" fontId="28" fillId="0" borderId="0" xfId="26" applyNumberFormat="1" applyFont="1" applyFill="1" applyAlignment="1">
      <alignment horizontal="right" vertical="top"/>
      <protection locked="0"/>
    </xf>
    <xf numFmtId="0" fontId="12" fillId="0" borderId="16" xfId="319" applyFont="1" applyBorder="1" applyAlignment="1">
      <alignment horizontal="center" vertical="center" wrapText="1"/>
      <protection/>
    </xf>
    <xf numFmtId="1" fontId="12" fillId="0" borderId="16" xfId="319" applyNumberFormat="1" applyFont="1" applyBorder="1" applyAlignment="1" applyProtection="1">
      <alignment horizontal="center" vertical="center" wrapText="1"/>
      <protection locked="0"/>
    </xf>
    <xf numFmtId="0" fontId="12" fillId="0" borderId="0" xfId="319" applyFont="1" applyBorder="1" applyAlignment="1">
      <alignment horizontal="center" vertical="center" wrapText="1"/>
      <protection/>
    </xf>
    <xf numFmtId="179" fontId="1" fillId="0" borderId="16" xfId="319" applyNumberFormat="1" applyFont="1" applyFill="1" applyBorder="1" applyAlignment="1">
      <alignment horizontal="center" vertical="center" wrapText="1"/>
      <protection/>
    </xf>
    <xf numFmtId="179" fontId="15" fillId="0" borderId="16" xfId="319" applyNumberFormat="1" applyFont="1" applyFill="1" applyBorder="1" applyAlignment="1">
      <alignment horizontal="right" vertical="center" wrapText="1"/>
      <protection/>
    </xf>
    <xf numFmtId="0" fontId="22" fillId="0" borderId="0" xfId="319" applyFont="1" applyBorder="1" applyAlignment="1">
      <alignment horizontal="center" vertical="center" wrapText="1"/>
      <protection/>
    </xf>
    <xf numFmtId="0" fontId="15" fillId="0" borderId="0" xfId="319" applyFont="1" applyBorder="1" applyAlignment="1">
      <alignment wrapText="1"/>
      <protection/>
    </xf>
    <xf numFmtId="0" fontId="22" fillId="0" borderId="16" xfId="319" applyFont="1" applyBorder="1" applyAlignment="1">
      <alignment horizontal="center" vertical="center" wrapText="1"/>
      <protection/>
    </xf>
    <xf numFmtId="179" fontId="15" fillId="0" borderId="16" xfId="319" applyNumberFormat="1" applyFont="1" applyBorder="1" applyAlignment="1">
      <alignment horizontal="right" vertical="center" wrapText="1"/>
      <protection/>
    </xf>
    <xf numFmtId="0" fontId="22" fillId="0" borderId="0" xfId="319" applyFont="1" applyBorder="1" applyAlignment="1">
      <alignment wrapText="1"/>
      <protection/>
    </xf>
    <xf numFmtId="0" fontId="16" fillId="0" borderId="0" xfId="319" applyFont="1" applyAlignment="1">
      <alignment wrapText="1"/>
      <protection/>
    </xf>
    <xf numFmtId="0" fontId="29" fillId="0" borderId="0" xfId="26" applyFont="1" applyFill="1" applyAlignment="1">
      <alignment vertical="top"/>
      <protection locked="0"/>
    </xf>
    <xf numFmtId="0" fontId="6" fillId="0" borderId="0" xfId="26" applyFont="1" applyFill="1" applyAlignment="1">
      <alignment horizontal="center" vertical="center" wrapText="1"/>
      <protection locked="0"/>
    </xf>
    <xf numFmtId="0" fontId="7" fillId="0" borderId="0" xfId="26" applyFont="1" applyFill="1" applyAlignment="1">
      <alignment horizontal="center" vertical="center"/>
      <protection locked="0"/>
    </xf>
    <xf numFmtId="49" fontId="12" fillId="0" borderId="16" xfId="26" applyNumberFormat="1" applyFont="1" applyFill="1" applyBorder="1" applyAlignment="1">
      <alignment horizontal="center" vertical="center"/>
      <protection locked="0"/>
    </xf>
    <xf numFmtId="0" fontId="22" fillId="0" borderId="0" xfId="26" applyFont="1" applyFill="1" applyAlignment="1">
      <alignment vertical="top"/>
      <protection locked="0"/>
    </xf>
    <xf numFmtId="0" fontId="29" fillId="0" borderId="0" xfId="99" applyFont="1" applyFill="1" applyAlignment="1">
      <alignment vertical="center" wrapText="1"/>
      <protection/>
    </xf>
    <xf numFmtId="0" fontId="16" fillId="0" borderId="16" xfId="239" applyBorder="1" applyAlignment="1">
      <alignment horizontal="center" vertical="center" wrapText="1"/>
      <protection/>
    </xf>
    <xf numFmtId="49" fontId="15" fillId="0" borderId="16" xfId="26" applyNumberFormat="1" applyFont="1" applyFill="1" applyBorder="1" applyAlignment="1">
      <alignment horizontal="right" vertical="center"/>
      <protection locked="0"/>
    </xf>
    <xf numFmtId="178" fontId="21" fillId="0" borderId="0" xfId="26" applyNumberFormat="1" applyFont="1" applyFill="1" applyAlignment="1">
      <alignment vertical="top"/>
      <protection locked="0"/>
    </xf>
    <xf numFmtId="0" fontId="21" fillId="0" borderId="0" xfId="99" applyFont="1" applyFill="1" applyAlignment="1">
      <alignment vertical="center" wrapText="1"/>
      <protection/>
    </xf>
    <xf numFmtId="0" fontId="16" fillId="0" borderId="16" xfId="239" applyFill="1" applyBorder="1" applyAlignment="1">
      <alignment horizontal="center" vertical="center" wrapText="1"/>
      <protection/>
    </xf>
    <xf numFmtId="180" fontId="29" fillId="0" borderId="0" xfId="26" applyNumberFormat="1" applyFont="1" applyFill="1" applyAlignment="1">
      <alignment vertical="top"/>
      <protection locked="0"/>
    </xf>
    <xf numFmtId="0" fontId="29" fillId="0" borderId="0" xfId="99" applyFont="1" applyFill="1" applyAlignment="1">
      <alignment horizontal="center" vertical="center" wrapText="1"/>
      <protection/>
    </xf>
    <xf numFmtId="0" fontId="21" fillId="0" borderId="0" xfId="99" applyFont="1" applyFill="1" applyAlignment="1">
      <alignment horizontal="center" vertical="center" wrapText="1"/>
      <protection/>
    </xf>
    <xf numFmtId="179" fontId="15" fillId="0" borderId="16" xfId="26" applyNumberFormat="1" applyFont="1" applyFill="1" applyBorder="1" applyAlignment="1">
      <alignment vertical="center"/>
      <protection locked="0"/>
    </xf>
    <xf numFmtId="49" fontId="21" fillId="0" borderId="0" xfId="26" applyNumberFormat="1" applyFont="1" applyFill="1" applyAlignment="1">
      <alignment horizontal="left" vertical="top" indent="1"/>
      <protection locked="0"/>
    </xf>
    <xf numFmtId="49" fontId="21" fillId="0" borderId="0" xfId="26" applyNumberFormat="1" applyFont="1" applyFill="1" applyAlignment="1">
      <alignment horizontal="left" vertical="top" indent="2"/>
      <protection locked="0"/>
    </xf>
    <xf numFmtId="180" fontId="15" fillId="0" borderId="16" xfId="26" applyNumberFormat="1" applyFont="1" applyFill="1" applyBorder="1" applyAlignment="1">
      <alignment horizontal="right" vertical="center"/>
      <protection locked="0"/>
    </xf>
    <xf numFmtId="49" fontId="22" fillId="0" borderId="16" xfId="26" applyNumberFormat="1" applyFont="1" applyFill="1" applyBorder="1" applyAlignment="1">
      <alignment horizontal="left" vertical="center" indent="1"/>
      <protection locked="0"/>
    </xf>
    <xf numFmtId="49" fontId="24" fillId="0" borderId="16" xfId="26" applyNumberFormat="1" applyFont="1" applyFill="1" applyBorder="1" applyAlignment="1">
      <alignment horizontal="left" vertical="center" wrapText="1" indent="1"/>
      <protection locked="0"/>
    </xf>
    <xf numFmtId="49" fontId="15" fillId="0" borderId="0" xfId="26" applyNumberFormat="1" applyFont="1" applyFill="1" applyAlignment="1">
      <alignment horizontal="left" vertical="top" indent="1"/>
      <protection locked="0"/>
    </xf>
    <xf numFmtId="49" fontId="21" fillId="0" borderId="0" xfId="99" applyNumberFormat="1" applyFont="1" applyFill="1" applyAlignment="1">
      <alignment horizontal="left" indent="1"/>
      <protection/>
    </xf>
    <xf numFmtId="49" fontId="15" fillId="0" borderId="16" xfId="26" applyNumberFormat="1" applyFont="1" applyFill="1" applyBorder="1" applyAlignment="1">
      <alignment horizontal="left" vertical="center" indent="2"/>
      <protection locked="0"/>
    </xf>
    <xf numFmtId="49" fontId="9" fillId="0" borderId="16" xfId="26" applyNumberFormat="1" applyFont="1" applyFill="1" applyBorder="1" applyAlignment="1">
      <alignment horizontal="left" vertical="center" indent="2"/>
      <protection locked="0"/>
    </xf>
    <xf numFmtId="49" fontId="15" fillId="0" borderId="0" xfId="26" applyNumberFormat="1" applyFont="1" applyFill="1" applyAlignment="1">
      <alignment horizontal="left" vertical="top" indent="2"/>
      <protection locked="0"/>
    </xf>
    <xf numFmtId="49" fontId="21" fillId="0" borderId="0" xfId="99" applyNumberFormat="1" applyFont="1" applyFill="1" applyAlignment="1">
      <alignment horizontal="left" indent="2"/>
      <protection/>
    </xf>
    <xf numFmtId="180" fontId="22" fillId="0" borderId="16" xfId="26" applyNumberFormat="1" applyFont="1" applyFill="1" applyBorder="1" applyAlignment="1">
      <alignment horizontal="right" vertical="center"/>
      <protection locked="0"/>
    </xf>
    <xf numFmtId="49" fontId="21" fillId="0" borderId="0" xfId="99" applyNumberFormat="1" applyFont="1" applyFill="1" applyAlignment="1" applyProtection="1">
      <alignment horizontal="left" vertical="center" indent="1"/>
      <protection locked="0"/>
    </xf>
    <xf numFmtId="49" fontId="21" fillId="0" borderId="0" xfId="99" applyNumberFormat="1" applyFont="1" applyFill="1" applyAlignment="1" applyProtection="1">
      <alignment horizontal="left" vertical="center" indent="2"/>
      <protection locked="0"/>
    </xf>
    <xf numFmtId="180" fontId="15" fillId="0" borderId="0" xfId="26" applyNumberFormat="1" applyFont="1" applyFill="1" applyAlignment="1">
      <alignment horizontal="right" vertical="center"/>
      <protection locked="0"/>
    </xf>
    <xf numFmtId="49" fontId="24" fillId="0" borderId="16" xfId="26" applyNumberFormat="1" applyFont="1" applyFill="1" applyBorder="1" applyAlignment="1">
      <alignment horizontal="left" vertical="center"/>
      <protection locked="0"/>
    </xf>
    <xf numFmtId="49" fontId="15" fillId="0" borderId="0" xfId="99" applyNumberFormat="1" applyFont="1" applyFill="1" applyAlignment="1">
      <alignment horizontal="left"/>
      <protection/>
    </xf>
    <xf numFmtId="180" fontId="15" fillId="0" borderId="16" xfId="26" applyNumberFormat="1" applyFont="1" applyFill="1" applyBorder="1" applyAlignment="1">
      <alignment vertical="center"/>
      <protection locked="0"/>
    </xf>
    <xf numFmtId="0" fontId="24" fillId="0" borderId="36" xfId="26" applyFont="1" applyFill="1" applyBorder="1" applyAlignment="1">
      <alignment horizontal="center" vertical="center"/>
      <protection locked="0"/>
    </xf>
    <xf numFmtId="49" fontId="15" fillId="0" borderId="0" xfId="99" applyNumberFormat="1" applyFont="1" applyFill="1" applyAlignment="1" applyProtection="1">
      <alignment horizontal="left" vertical="center"/>
      <protection locked="0"/>
    </xf>
    <xf numFmtId="0" fontId="12" fillId="0" borderId="0" xfId="99" applyFont="1" applyFill="1" applyAlignment="1">
      <alignment vertical="center"/>
      <protection/>
    </xf>
    <xf numFmtId="49" fontId="15" fillId="0" borderId="0" xfId="99" applyNumberFormat="1" applyFont="1" applyFill="1" applyAlignment="1">
      <alignment horizontal="left" vertical="center" indent="1"/>
      <protection/>
    </xf>
    <xf numFmtId="0" fontId="12" fillId="0" borderId="16" xfId="99" applyFont="1" applyFill="1" applyBorder="1" applyAlignment="1">
      <alignment horizontal="center" vertical="center"/>
      <protection/>
    </xf>
    <xf numFmtId="180" fontId="12" fillId="0" borderId="16" xfId="99" applyNumberFormat="1" applyFont="1" applyFill="1" applyBorder="1" applyAlignment="1">
      <alignment horizontal="center" vertical="center"/>
      <protection/>
    </xf>
    <xf numFmtId="49" fontId="9" fillId="0" borderId="16" xfId="99" applyNumberFormat="1" applyFont="1" applyFill="1" applyBorder="1" applyAlignment="1">
      <alignment horizontal="left" vertical="center"/>
      <protection/>
    </xf>
    <xf numFmtId="49" fontId="15" fillId="0" borderId="16" xfId="99" applyNumberFormat="1" applyFont="1" applyFill="1" applyBorder="1" applyAlignment="1">
      <alignment horizontal="right" vertical="center" indent="1"/>
      <protection/>
    </xf>
    <xf numFmtId="49" fontId="22" fillId="0" borderId="16" xfId="99" applyNumberFormat="1" applyFont="1" applyFill="1" applyBorder="1" applyAlignment="1">
      <alignment horizontal="right" vertical="center" indent="1"/>
      <protection/>
    </xf>
    <xf numFmtId="0" fontId="30" fillId="0" borderId="0" xfId="26" applyFont="1" applyFill="1" applyAlignment="1">
      <alignment vertical="top"/>
      <protection locked="0"/>
    </xf>
    <xf numFmtId="49" fontId="15" fillId="0" borderId="0" xfId="26" applyNumberFormat="1" applyFont="1" applyFill="1" applyAlignment="1">
      <alignment vertical="top"/>
      <protection locked="0"/>
    </xf>
    <xf numFmtId="0" fontId="15" fillId="0" borderId="0" xfId="315" applyFont="1" applyBorder="1" applyAlignment="1">
      <alignment vertical="center"/>
      <protection/>
    </xf>
    <xf numFmtId="0" fontId="12" fillId="0" borderId="16" xfId="26" applyFont="1" applyFill="1" applyBorder="1" applyAlignment="1">
      <alignment horizontal="center" vertical="center"/>
      <protection locked="0"/>
    </xf>
    <xf numFmtId="180" fontId="12" fillId="0" borderId="16" xfId="26" applyNumberFormat="1" applyFont="1" applyFill="1" applyBorder="1" applyAlignment="1">
      <alignment horizontal="center" vertical="center"/>
      <protection locked="0"/>
    </xf>
    <xf numFmtId="0" fontId="30" fillId="0" borderId="0" xfId="99" applyFont="1" applyFill="1" applyAlignment="1">
      <alignment vertical="center" wrapText="1"/>
      <protection/>
    </xf>
    <xf numFmtId="0" fontId="31" fillId="0" borderId="16" xfId="137" applyFont="1" applyBorder="1" applyAlignment="1">
      <alignment horizontal="left" vertical="center"/>
      <protection/>
    </xf>
    <xf numFmtId="0" fontId="31" fillId="0" borderId="16" xfId="137" applyFont="1" applyBorder="1" applyAlignment="1">
      <alignment horizontal="center" vertical="center"/>
      <protection/>
    </xf>
    <xf numFmtId="0" fontId="31" fillId="0" borderId="16" xfId="137" applyFont="1" applyFill="1" applyBorder="1" applyAlignment="1">
      <alignment horizontal="center" vertical="center" wrapText="1"/>
      <protection/>
    </xf>
    <xf numFmtId="181" fontId="15" fillId="0" borderId="16" xfId="26" applyNumberFormat="1" applyFont="1" applyFill="1" applyBorder="1" applyAlignment="1">
      <alignment horizontal="center" vertical="top"/>
      <protection locked="0"/>
    </xf>
    <xf numFmtId="0" fontId="15" fillId="0" borderId="16" xfId="26" applyFont="1" applyFill="1" applyBorder="1" applyAlignment="1">
      <alignment horizontal="center" vertical="top"/>
      <protection locked="0"/>
    </xf>
    <xf numFmtId="49" fontId="15" fillId="0" borderId="16" xfId="99" applyNumberFormat="1" applyFont="1" applyFill="1" applyBorder="1" applyAlignment="1">
      <alignment horizontal="center"/>
      <protection/>
    </xf>
    <xf numFmtId="2" fontId="15" fillId="0" borderId="16" xfId="99" applyNumberFormat="1" applyFont="1" applyFill="1" applyBorder="1" applyAlignment="1">
      <alignment horizontal="center"/>
      <protection/>
    </xf>
    <xf numFmtId="0" fontId="32" fillId="0" borderId="16" xfId="137" applyFont="1" applyBorder="1" applyAlignment="1">
      <alignment horizontal="left" vertical="center"/>
      <protection/>
    </xf>
    <xf numFmtId="0" fontId="32" fillId="0" borderId="16" xfId="137" applyFont="1" applyBorder="1" applyAlignment="1">
      <alignment horizontal="right" vertical="center" wrapText="1"/>
      <protection/>
    </xf>
    <xf numFmtId="0" fontId="33" fillId="0" borderId="16" xfId="26" applyFont="1" applyFill="1" applyBorder="1" applyAlignment="1">
      <alignment vertical="top"/>
      <protection locked="0"/>
    </xf>
    <xf numFmtId="49" fontId="33" fillId="0" borderId="16" xfId="99" applyNumberFormat="1" applyFont="1" applyFill="1" applyBorder="1">
      <alignment/>
      <protection/>
    </xf>
    <xf numFmtId="2" fontId="33" fillId="0" borderId="16" xfId="99" applyNumberFormat="1" applyFont="1" applyFill="1" applyBorder="1">
      <alignment/>
      <protection/>
    </xf>
    <xf numFmtId="0" fontId="32" fillId="0" borderId="16" xfId="137" applyFont="1" applyBorder="1" applyAlignment="1">
      <alignment horizontal="left" vertical="center" wrapText="1"/>
      <protection/>
    </xf>
    <xf numFmtId="0" fontId="34" fillId="0" borderId="16" xfId="137" applyFont="1" applyBorder="1" applyAlignment="1">
      <alignment horizontal="left" vertical="center" wrapText="1"/>
      <protection/>
    </xf>
    <xf numFmtId="0" fontId="34" fillId="0" borderId="16" xfId="137" applyFont="1" applyBorder="1" applyAlignment="1">
      <alignment horizontal="right" vertical="center" wrapText="1"/>
      <protection/>
    </xf>
    <xf numFmtId="0" fontId="35" fillId="0" borderId="16" xfId="137" applyFont="1" applyBorder="1" applyAlignment="1">
      <alignment horizontal="right" vertical="center" wrapText="1"/>
      <protection/>
    </xf>
    <xf numFmtId="0" fontId="35" fillId="0" borderId="16" xfId="137" applyFont="1" applyFill="1" applyBorder="1" applyAlignment="1">
      <alignment horizontal="right" vertical="center" wrapText="1"/>
      <protection/>
    </xf>
    <xf numFmtId="0" fontId="34" fillId="0" borderId="38" xfId="137" applyFont="1" applyBorder="1" applyAlignment="1">
      <alignment horizontal="left" vertical="center" wrapText="1"/>
      <protection/>
    </xf>
    <xf numFmtId="0" fontId="34" fillId="0" borderId="39" xfId="137" applyFont="1" applyBorder="1" applyAlignment="1">
      <alignment horizontal="left" vertical="center" wrapText="1"/>
      <protection/>
    </xf>
    <xf numFmtId="0" fontId="35" fillId="0" borderId="16" xfId="137" applyNumberFormat="1" applyFont="1" applyBorder="1">
      <alignment/>
      <protection/>
    </xf>
    <xf numFmtId="0" fontId="119" fillId="0" borderId="16" xfId="137" applyNumberFormat="1" applyFont="1" applyBorder="1" applyAlignment="1">
      <alignment wrapText="1"/>
      <protection/>
    </xf>
    <xf numFmtId="0" fontId="119" fillId="0" borderId="16" xfId="137" applyNumberFormat="1" applyFont="1" applyBorder="1">
      <alignment/>
      <protection/>
    </xf>
    <xf numFmtId="0" fontId="34" fillId="0" borderId="34" xfId="137" applyFont="1" applyBorder="1" applyAlignment="1">
      <alignment horizontal="left" vertical="center" wrapText="1"/>
      <protection/>
    </xf>
    <xf numFmtId="0" fontId="36" fillId="0" borderId="16" xfId="137" applyFont="1" applyBorder="1" applyAlignment="1">
      <alignment horizontal="right" vertical="center" wrapText="1"/>
      <protection/>
    </xf>
    <xf numFmtId="0" fontId="32" fillId="0" borderId="16" xfId="137" applyFont="1" applyBorder="1" applyAlignment="1">
      <alignment horizontal="right" vertical="distributed" wrapText="1"/>
      <protection/>
    </xf>
    <xf numFmtId="0" fontId="35" fillId="0" borderId="16" xfId="137" applyFont="1" applyBorder="1" applyAlignment="1">
      <alignment horizontal="right" vertical="distributed" wrapText="1"/>
      <protection/>
    </xf>
    <xf numFmtId="180" fontId="30" fillId="0" borderId="0" xfId="26" applyNumberFormat="1" applyFont="1" applyFill="1" applyAlignment="1">
      <alignment vertical="top"/>
      <protection locked="0"/>
    </xf>
    <xf numFmtId="0" fontId="30" fillId="0" borderId="0" xfId="99" applyFont="1" applyFill="1" applyAlignment="1">
      <alignment horizontal="center" vertical="center" wrapText="1"/>
      <protection/>
    </xf>
    <xf numFmtId="180" fontId="15" fillId="0" borderId="16" xfId="26" applyNumberFormat="1" applyFont="1" applyFill="1" applyBorder="1" applyAlignment="1">
      <alignment horizontal="center" vertical="top"/>
      <protection locked="0"/>
    </xf>
    <xf numFmtId="179" fontId="15" fillId="0" borderId="16" xfId="26" applyNumberFormat="1" applyFont="1" applyFill="1" applyBorder="1" applyAlignment="1">
      <alignment horizontal="center" vertical="top"/>
      <protection locked="0"/>
    </xf>
    <xf numFmtId="180" fontId="33" fillId="0" borderId="16" xfId="26" applyNumberFormat="1" applyFont="1" applyFill="1" applyBorder="1" applyAlignment="1">
      <alignment vertical="top"/>
      <protection locked="0"/>
    </xf>
    <xf numFmtId="49" fontId="15" fillId="0" borderId="16" xfId="99" applyNumberFormat="1" applyFont="1" applyFill="1" applyBorder="1" applyAlignment="1" applyProtection="1">
      <alignment horizontal="center" vertical="center"/>
      <protection locked="0"/>
    </xf>
    <xf numFmtId="2" fontId="15" fillId="0" borderId="16" xfId="99" applyNumberFormat="1" applyFont="1" applyFill="1" applyBorder="1" applyAlignment="1" applyProtection="1">
      <alignment horizontal="center" vertical="center"/>
      <protection locked="0"/>
    </xf>
    <xf numFmtId="0" fontId="120" fillId="0" borderId="16" xfId="0" applyFont="1" applyBorder="1" applyAlignment="1">
      <alignment horizontal="center" wrapText="1"/>
    </xf>
    <xf numFmtId="0" fontId="121" fillId="0" borderId="16" xfId="0" applyFont="1" applyBorder="1" applyAlignment="1">
      <alignment horizontal="right" wrapText="1"/>
    </xf>
    <xf numFmtId="0" fontId="122" fillId="0" borderId="16" xfId="0" applyFont="1" applyBorder="1" applyAlignment="1">
      <alignment horizontal="right" wrapText="1"/>
    </xf>
    <xf numFmtId="0" fontId="123" fillId="0" borderId="16" xfId="0" applyFont="1" applyBorder="1" applyAlignment="1">
      <alignment horizontal="right" wrapText="1"/>
    </xf>
    <xf numFmtId="0" fontId="124" fillId="0" borderId="16" xfId="0" applyFont="1" applyBorder="1" applyAlignment="1">
      <alignment horizontal="right" wrapText="1"/>
    </xf>
    <xf numFmtId="0" fontId="118" fillId="0" borderId="16" xfId="0" applyFont="1" applyBorder="1" applyAlignment="1">
      <alignment horizontal="center"/>
    </xf>
    <xf numFmtId="0" fontId="125" fillId="0" borderId="16" xfId="0" applyFont="1" applyBorder="1" applyAlignment="1">
      <alignment horizontal="center" wrapText="1"/>
    </xf>
    <xf numFmtId="0" fontId="125" fillId="0" borderId="16" xfId="0" applyFont="1" applyBorder="1" applyAlignment="1">
      <alignment horizontal="right"/>
    </xf>
    <xf numFmtId="0" fontId="126" fillId="0" borderId="0" xfId="0" applyFont="1" applyAlignment="1">
      <alignment horizontal="justify"/>
    </xf>
    <xf numFmtId="0" fontId="127" fillId="0" borderId="0" xfId="0" applyFont="1" applyAlignment="1">
      <alignment horizontal="justify"/>
    </xf>
    <xf numFmtId="0" fontId="33" fillId="0" borderId="16" xfId="239" applyFont="1" applyBorder="1" applyAlignment="1">
      <alignment horizontal="center" vertical="center" wrapText="1"/>
      <protection/>
    </xf>
    <xf numFmtId="49" fontId="43" fillId="0" borderId="16" xfId="26" applyNumberFormat="1" applyFont="1" applyFill="1" applyBorder="1" applyAlignment="1">
      <alignment horizontal="right" vertical="center"/>
      <protection locked="0"/>
    </xf>
    <xf numFmtId="0" fontId="33" fillId="0" borderId="16" xfId="239" applyFont="1" applyFill="1" applyBorder="1" applyAlignment="1">
      <alignment horizontal="center" vertical="center" wrapText="1"/>
      <protection/>
    </xf>
    <xf numFmtId="0" fontId="21" fillId="0" borderId="0" xfId="26" applyFont="1" applyFill="1" applyBorder="1" applyAlignment="1">
      <alignment vertical="top"/>
      <protection locked="0"/>
    </xf>
    <xf numFmtId="180" fontId="15" fillId="0" borderId="0" xfId="26" applyNumberFormat="1" applyFont="1" applyFill="1" applyAlignment="1">
      <alignment horizontal="left" vertical="top"/>
      <protection locked="0"/>
    </xf>
    <xf numFmtId="180" fontId="15" fillId="0" borderId="0" xfId="315" applyNumberFormat="1" applyFont="1" applyBorder="1" applyAlignment="1">
      <alignment horizontal="left" vertical="center"/>
      <protection/>
    </xf>
    <xf numFmtId="180" fontId="12" fillId="0" borderId="38" xfId="26" applyNumberFormat="1" applyFont="1" applyFill="1" applyBorder="1" applyAlignment="1">
      <alignment horizontal="center" vertical="center"/>
      <protection locked="0"/>
    </xf>
    <xf numFmtId="180" fontId="22" fillId="0" borderId="38" xfId="26" applyNumberFormat="1" applyFont="1" applyFill="1" applyBorder="1" applyAlignment="1">
      <alignment horizontal="center" vertical="center"/>
      <protection locked="0"/>
    </xf>
    <xf numFmtId="180" fontId="16" fillId="0" borderId="16" xfId="239" applyNumberFormat="1" applyBorder="1" applyAlignment="1">
      <alignment horizontal="center" vertical="center" wrapText="1"/>
      <protection/>
    </xf>
    <xf numFmtId="180" fontId="15" fillId="0" borderId="16" xfId="26" applyNumberFormat="1" applyFont="1" applyFill="1" applyBorder="1" applyAlignment="1">
      <alignment horizontal="center" vertical="center"/>
      <protection locked="0"/>
    </xf>
    <xf numFmtId="180" fontId="128" fillId="0" borderId="16" xfId="238" applyNumberFormat="1" applyFont="1" applyBorder="1" applyAlignment="1">
      <alignment horizontal="center" vertical="center" wrapText="1"/>
      <protection/>
    </xf>
    <xf numFmtId="179" fontId="15" fillId="0" borderId="16" xfId="26" applyNumberFormat="1" applyFont="1" applyFill="1" applyBorder="1" applyAlignment="1">
      <alignment vertical="top"/>
      <protection locked="0"/>
    </xf>
    <xf numFmtId="178" fontId="21" fillId="0" borderId="16" xfId="26" applyNumberFormat="1" applyFont="1" applyFill="1" applyBorder="1" applyAlignment="1">
      <alignment vertical="top"/>
      <protection locked="0"/>
    </xf>
    <xf numFmtId="0" fontId="21" fillId="0" borderId="16" xfId="26" applyFont="1" applyFill="1" applyBorder="1" applyAlignment="1">
      <alignment vertical="top"/>
      <protection locked="0"/>
    </xf>
    <xf numFmtId="49" fontId="21" fillId="0" borderId="16" xfId="99" applyNumberFormat="1" applyFont="1" applyFill="1" applyBorder="1">
      <alignment/>
      <protection/>
    </xf>
    <xf numFmtId="2" fontId="21" fillId="0" borderId="16" xfId="99" applyNumberFormat="1" applyFont="1" applyFill="1" applyBorder="1">
      <alignment/>
      <protection/>
    </xf>
    <xf numFmtId="180" fontId="21" fillId="0" borderId="16" xfId="26" applyNumberFormat="1" applyFont="1" applyFill="1" applyBorder="1" applyAlignment="1">
      <alignment vertical="top"/>
      <protection locked="0"/>
    </xf>
    <xf numFmtId="179" fontId="21" fillId="0" borderId="16" xfId="26" applyNumberFormat="1" applyFont="1" applyFill="1" applyBorder="1" applyAlignment="1">
      <alignment vertical="top"/>
      <protection locked="0"/>
    </xf>
    <xf numFmtId="49" fontId="21" fillId="0" borderId="16" xfId="99" applyNumberFormat="1" applyFont="1" applyFill="1" applyBorder="1" applyAlignment="1" applyProtection="1">
      <alignment vertical="center"/>
      <protection locked="0"/>
    </xf>
    <xf numFmtId="2" fontId="21" fillId="0" borderId="16" xfId="99" applyNumberFormat="1" applyFont="1" applyFill="1" applyBorder="1" applyAlignment="1" applyProtection="1">
      <alignment vertical="center"/>
      <protection locked="0"/>
    </xf>
    <xf numFmtId="179" fontId="33" fillId="0" borderId="16" xfId="0" applyNumberFormat="1" applyFont="1" applyFill="1" applyBorder="1" applyAlignment="1" applyProtection="1">
      <alignment vertical="center"/>
      <protection locked="0"/>
    </xf>
    <xf numFmtId="0" fontId="12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9" fontId="130" fillId="0" borderId="0" xfId="0" applyNumberFormat="1" applyFont="1" applyFill="1" applyAlignment="1">
      <alignment horizontal="right" vertical="center"/>
    </xf>
    <xf numFmtId="0" fontId="4" fillId="0" borderId="0" xfId="315" applyFont="1" applyBorder="1" applyAlignment="1">
      <alignment horizontal="left" vertical="center"/>
      <protection/>
    </xf>
    <xf numFmtId="0" fontId="131" fillId="0" borderId="0" xfId="0" applyFont="1" applyFill="1" applyAlignment="1">
      <alignment horizontal="center" vertical="center"/>
    </xf>
    <xf numFmtId="0" fontId="47" fillId="0" borderId="16" xfId="0" applyFont="1" applyFill="1" applyBorder="1" applyAlignment="1" applyProtection="1">
      <alignment horizontal="center" vertical="center"/>
      <protection/>
    </xf>
    <xf numFmtId="49" fontId="47" fillId="0" borderId="16" xfId="0" applyNumberFormat="1" applyFont="1" applyFill="1" applyBorder="1" applyAlignment="1" applyProtection="1">
      <alignment horizontal="center" vertical="center"/>
      <protection locked="0"/>
    </xf>
    <xf numFmtId="179" fontId="31" fillId="0" borderId="16" xfId="0" applyNumberFormat="1" applyFont="1" applyFill="1" applyBorder="1" applyAlignment="1" applyProtection="1">
      <alignment horizontal="right" vertical="center"/>
      <protection locked="0"/>
    </xf>
    <xf numFmtId="0" fontId="33" fillId="0" borderId="16" xfId="0" applyFont="1" applyFill="1" applyBorder="1" applyAlignment="1" applyProtection="1">
      <alignment horizontal="center" vertical="center"/>
      <protection/>
    </xf>
    <xf numFmtId="49" fontId="33" fillId="0" borderId="16" xfId="0" applyNumberFormat="1" applyFont="1" applyFill="1" applyBorder="1" applyAlignment="1" applyProtection="1">
      <alignment horizontal="left" vertical="center"/>
      <protection locked="0"/>
    </xf>
    <xf numFmtId="49" fontId="48" fillId="0" borderId="16" xfId="0" applyNumberFormat="1" applyFont="1" applyFill="1" applyBorder="1" applyAlignment="1" applyProtection="1">
      <alignment horizontal="center" vertical="center"/>
      <protection locked="0"/>
    </xf>
    <xf numFmtId="0" fontId="33" fillId="0" borderId="36" xfId="0" applyFont="1" applyFill="1" applyBorder="1" applyAlignment="1" applyProtection="1">
      <alignment horizontal="center" vertical="center"/>
      <protection/>
    </xf>
    <xf numFmtId="0" fontId="118" fillId="56" borderId="16" xfId="0" applyFont="1" applyFill="1" applyBorder="1" applyAlignment="1">
      <alignment horizontal="justify"/>
    </xf>
    <xf numFmtId="0" fontId="130" fillId="56" borderId="16" xfId="0" applyFont="1" applyFill="1" applyBorder="1" applyAlignment="1">
      <alignment horizontal="right"/>
    </xf>
    <xf numFmtId="0" fontId="48" fillId="0" borderId="36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/>
      <protection locked="0"/>
    </xf>
    <xf numFmtId="0" fontId="50" fillId="0" borderId="0" xfId="0" applyFont="1" applyFill="1" applyAlignment="1" applyProtection="1">
      <alignment vertical="center"/>
      <protection locked="0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51" fillId="0" borderId="0" xfId="0" applyFont="1" applyFill="1" applyAlignment="1" applyProtection="1">
      <alignment vertical="center"/>
      <protection locked="0"/>
    </xf>
    <xf numFmtId="0" fontId="51" fillId="0" borderId="0" xfId="0" applyFont="1" applyFill="1" applyAlignment="1" applyProtection="1">
      <alignment/>
      <protection locked="0"/>
    </xf>
    <xf numFmtId="0" fontId="50" fillId="0" borderId="0" xfId="0" applyFont="1" applyFill="1" applyAlignment="1" applyProtection="1">
      <alignment horizontal="left" indent="1"/>
      <protection locked="0"/>
    </xf>
    <xf numFmtId="0" fontId="50" fillId="0" borderId="0" xfId="0" applyFont="1" applyFill="1" applyAlignment="1" applyProtection="1">
      <alignment/>
      <protection locked="0"/>
    </xf>
    <xf numFmtId="180" fontId="23" fillId="0" borderId="0" xfId="0" applyNumberFormat="1" applyFont="1" applyFill="1" applyAlignment="1" applyProtection="1">
      <alignment horizontal="center"/>
      <protection locked="0"/>
    </xf>
    <xf numFmtId="0" fontId="132" fillId="0" borderId="0" xfId="0" applyFont="1" applyFill="1" applyAlignment="1" applyProtection="1">
      <alignment horizontal="center" vertical="center" wrapText="1"/>
      <protection locked="0"/>
    </xf>
    <xf numFmtId="0" fontId="16" fillId="0" borderId="40" xfId="0" applyFont="1" applyFill="1" applyBorder="1" applyAlignment="1" applyProtection="1">
      <alignment horizontal="right" vertical="center" wrapText="1"/>
      <protection locked="0"/>
    </xf>
    <xf numFmtId="0" fontId="47" fillId="0" borderId="16" xfId="0" applyFont="1" applyFill="1" applyBorder="1" applyAlignment="1" applyProtection="1">
      <alignment horizontal="center" vertical="center"/>
      <protection locked="0"/>
    </xf>
    <xf numFmtId="180" fontId="23" fillId="0" borderId="16" xfId="0" applyNumberFormat="1" applyFont="1" applyFill="1" applyBorder="1" applyAlignment="1" applyProtection="1">
      <alignment horizontal="center" vertical="center"/>
      <protection locked="0"/>
    </xf>
    <xf numFmtId="49" fontId="33" fillId="0" borderId="38" xfId="0" applyNumberFormat="1" applyFont="1" applyFill="1" applyBorder="1" applyAlignment="1" applyProtection="1">
      <alignment horizontal="left" vertical="center" indent="2"/>
      <protection locked="0"/>
    </xf>
    <xf numFmtId="180" fontId="23" fillId="0" borderId="38" xfId="0" applyNumberFormat="1" applyFont="1" applyFill="1" applyBorder="1" applyAlignment="1" applyProtection="1">
      <alignment vertical="center"/>
      <protection locked="0"/>
    </xf>
    <xf numFmtId="0" fontId="133" fillId="0" borderId="16" xfId="0" applyFont="1" applyBorder="1" applyAlignment="1">
      <alignment horizontal="left" wrapText="1"/>
    </xf>
    <xf numFmtId="0" fontId="133" fillId="0" borderId="16" xfId="0" applyFont="1" applyBorder="1" applyAlignment="1">
      <alignment horizontal="center" wrapText="1"/>
    </xf>
    <xf numFmtId="180" fontId="130" fillId="0" borderId="16" xfId="0" applyNumberFormat="1" applyFont="1" applyBorder="1" applyAlignment="1">
      <alignment horizontal="right" wrapText="1"/>
    </xf>
    <xf numFmtId="0" fontId="130" fillId="0" borderId="16" xfId="0" applyFont="1" applyBorder="1" applyAlignment="1">
      <alignment horizontal="left" wrapText="1"/>
    </xf>
    <xf numFmtId="0" fontId="130" fillId="0" borderId="16" xfId="0" applyFont="1" applyBorder="1" applyAlignment="1">
      <alignment horizontal="center" wrapText="1"/>
    </xf>
    <xf numFmtId="0" fontId="130" fillId="0" borderId="16" xfId="0" applyFont="1" applyBorder="1" applyAlignment="1">
      <alignment horizontal="right" wrapText="1"/>
    </xf>
    <xf numFmtId="0" fontId="54" fillId="0" borderId="0" xfId="0" applyFont="1" applyFill="1" applyAlignment="1" applyProtection="1">
      <alignment horizontal="center" vertical="center"/>
      <protection/>
    </xf>
    <xf numFmtId="0" fontId="55" fillId="0" borderId="40" xfId="0" applyFont="1" applyFill="1" applyBorder="1" applyAlignment="1" applyProtection="1">
      <alignment horizontal="right" vertical="center"/>
      <protection/>
    </xf>
    <xf numFmtId="0" fontId="31" fillId="0" borderId="16" xfId="0" applyFont="1" applyFill="1" applyBorder="1" applyAlignment="1" applyProtection="1">
      <alignment horizontal="center" vertical="center" wrapText="1"/>
      <protection/>
    </xf>
    <xf numFmtId="179" fontId="31" fillId="0" borderId="16" xfId="0" applyNumberFormat="1" applyFont="1" applyFill="1" applyBorder="1" applyAlignment="1" applyProtection="1">
      <alignment horizontal="center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0" fontId="31" fillId="0" borderId="41" xfId="0" applyFont="1" applyFill="1" applyBorder="1" applyAlignment="1" applyProtection="1">
      <alignment horizontal="right"/>
      <protection locked="0"/>
    </xf>
    <xf numFmtId="0" fontId="34" fillId="0" borderId="16" xfId="278" applyFont="1" applyFill="1" applyBorder="1" applyAlignment="1">
      <alignment horizontal="left" vertical="center" wrapText="1"/>
      <protection/>
    </xf>
    <xf numFmtId="179" fontId="23" fillId="0" borderId="16" xfId="278" applyNumberFormat="1" applyFont="1" applyBorder="1" applyAlignment="1">
      <alignment horizontal="right" vertical="center" wrapText="1"/>
      <protection/>
    </xf>
    <xf numFmtId="179" fontId="23" fillId="0" borderId="16" xfId="278" applyNumberFormat="1" applyFont="1" applyBorder="1" applyAlignment="1">
      <alignment horizontal="right" vertical="center"/>
      <protection/>
    </xf>
    <xf numFmtId="179" fontId="23" fillId="0" borderId="16" xfId="278" applyNumberFormat="1" applyFont="1" applyFill="1" applyBorder="1" applyAlignment="1">
      <alignment horizontal="right" vertical="center"/>
      <protection/>
    </xf>
    <xf numFmtId="0" fontId="34" fillId="0" borderId="16" xfId="278" applyFont="1" applyBorder="1" applyAlignment="1">
      <alignment horizontal="right" vertical="center" wrapText="1"/>
      <protection/>
    </xf>
    <xf numFmtId="0" fontId="56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16" fillId="0" borderId="0" xfId="0" applyFont="1" applyFill="1" applyAlignment="1">
      <alignment/>
    </xf>
    <xf numFmtId="0" fontId="56" fillId="0" borderId="0" xfId="0" applyFont="1" applyFill="1" applyAlignment="1">
      <alignment horizontal="center" vertical="center"/>
    </xf>
    <xf numFmtId="179" fontId="56" fillId="0" borderId="0" xfId="0" applyNumberFormat="1" applyFont="1" applyFill="1" applyAlignment="1">
      <alignment horizontal="right" vertical="center"/>
    </xf>
    <xf numFmtId="0" fontId="56" fillId="0" borderId="0" xfId="0" applyFont="1" applyFill="1" applyAlignment="1">
      <alignment horizontal="right" vertical="center"/>
    </xf>
    <xf numFmtId="182" fontId="134" fillId="0" borderId="0" xfId="0" applyNumberFormat="1" applyFont="1" applyFill="1" applyAlignment="1">
      <alignment horizontal="right" vertical="center"/>
    </xf>
    <xf numFmtId="178" fontId="56" fillId="0" borderId="0" xfId="0" applyNumberFormat="1" applyFont="1" applyFill="1" applyAlignment="1">
      <alignment horizontal="right" vertical="center"/>
    </xf>
    <xf numFmtId="0" fontId="56" fillId="0" borderId="0" xfId="0" applyFont="1" applyFill="1" applyAlignment="1">
      <alignment/>
    </xf>
    <xf numFmtId="182" fontId="128" fillId="0" borderId="0" xfId="189" applyNumberFormat="1" applyFont="1" applyAlignment="1">
      <alignment horizontal="right" vertical="center"/>
      <protection/>
    </xf>
    <xf numFmtId="178" fontId="16" fillId="0" borderId="0" xfId="189" applyNumberFormat="1" applyAlignment="1">
      <alignment horizontal="right" vertical="center"/>
      <protection/>
    </xf>
    <xf numFmtId="0" fontId="54" fillId="0" borderId="0" xfId="189" applyFont="1" applyAlignment="1">
      <alignment horizontal="center" vertical="center"/>
      <protection/>
    </xf>
    <xf numFmtId="0" fontId="58" fillId="0" borderId="0" xfId="189" applyFont="1" applyAlignment="1">
      <alignment horizontal="center" vertical="center"/>
      <protection/>
    </xf>
    <xf numFmtId="179" fontId="59" fillId="0" borderId="0" xfId="189" applyNumberFormat="1" applyFont="1" applyAlignment="1">
      <alignment horizontal="right" vertical="center"/>
      <protection/>
    </xf>
    <xf numFmtId="0" fontId="59" fillId="0" borderId="0" xfId="189" applyFont="1" applyAlignment="1">
      <alignment horizontal="right" vertical="center"/>
      <protection/>
    </xf>
    <xf numFmtId="182" fontId="135" fillId="0" borderId="0" xfId="189" applyNumberFormat="1" applyFont="1" applyAlignment="1">
      <alignment horizontal="right" vertical="center"/>
      <protection/>
    </xf>
    <xf numFmtId="178" fontId="61" fillId="0" borderId="0" xfId="189" applyNumberFormat="1" applyFont="1" applyBorder="1" applyAlignment="1">
      <alignment horizontal="right" vertical="center"/>
      <protection/>
    </xf>
    <xf numFmtId="0" fontId="31" fillId="0" borderId="16" xfId="189" applyFont="1" applyBorder="1" applyAlignment="1">
      <alignment horizontal="center" vertical="center" wrapText="1"/>
      <protection/>
    </xf>
    <xf numFmtId="179" fontId="31" fillId="0" borderId="16" xfId="189" applyNumberFormat="1" applyFont="1" applyBorder="1" applyAlignment="1">
      <alignment horizontal="right" vertical="center" wrapText="1"/>
      <protection/>
    </xf>
    <xf numFmtId="0" fontId="31" fillId="0" borderId="16" xfId="189" applyFont="1" applyBorder="1" applyAlignment="1">
      <alignment horizontal="right" vertical="center" wrapText="1"/>
      <protection/>
    </xf>
    <xf numFmtId="182" fontId="31" fillId="0" borderId="16" xfId="189" applyNumberFormat="1" applyFont="1" applyBorder="1" applyAlignment="1">
      <alignment horizontal="right" vertical="center" wrapText="1"/>
      <protection/>
    </xf>
    <xf numFmtId="178" fontId="31" fillId="0" borderId="16" xfId="189" applyNumberFormat="1" applyFont="1" applyBorder="1" applyAlignment="1">
      <alignment horizontal="right" vertical="center" wrapText="1"/>
      <protection/>
    </xf>
    <xf numFmtId="0" fontId="31" fillId="0" borderId="16" xfId="0" applyFont="1" applyFill="1" applyBorder="1" applyAlignment="1" applyProtection="1">
      <alignment horizontal="center" vertical="center"/>
      <protection locked="0"/>
    </xf>
    <xf numFmtId="178" fontId="31" fillId="0" borderId="16" xfId="0" applyNumberFormat="1" applyFont="1" applyFill="1" applyBorder="1" applyAlignment="1" applyProtection="1">
      <alignment horizontal="right" vertical="center"/>
      <protection/>
    </xf>
    <xf numFmtId="0" fontId="31" fillId="0" borderId="16" xfId="0" applyFont="1" applyFill="1" applyBorder="1" applyAlignment="1" applyProtection="1">
      <alignment horizontal="left" vertical="center"/>
      <protection locked="0"/>
    </xf>
    <xf numFmtId="0" fontId="23" fillId="0" borderId="16" xfId="0" applyFont="1" applyFill="1" applyBorder="1" applyAlignment="1" applyProtection="1">
      <alignment horizontal="left" vertical="center"/>
      <protection locked="0"/>
    </xf>
    <xf numFmtId="182" fontId="23" fillId="0" borderId="16" xfId="189" applyNumberFormat="1" applyFont="1" applyBorder="1" applyAlignment="1">
      <alignment horizontal="right" vertical="center" wrapText="1"/>
      <protection/>
    </xf>
    <xf numFmtId="178" fontId="23" fillId="0" borderId="16" xfId="189" applyNumberFormat="1" applyFont="1" applyBorder="1" applyAlignment="1">
      <alignment horizontal="right" vertical="center"/>
      <protection/>
    </xf>
    <xf numFmtId="0" fontId="23" fillId="57" borderId="16" xfId="0" applyFont="1" applyFill="1" applyBorder="1" applyAlignment="1" applyProtection="1">
      <alignment horizontal="left" vertical="center"/>
      <protection locked="0"/>
    </xf>
    <xf numFmtId="182" fontId="23" fillId="57" borderId="16" xfId="189" applyNumberFormat="1" applyFont="1" applyFill="1" applyBorder="1" applyAlignment="1">
      <alignment horizontal="right" vertical="center" wrapText="1"/>
      <protection/>
    </xf>
    <xf numFmtId="178" fontId="23" fillId="57" borderId="16" xfId="189" applyNumberFormat="1" applyFont="1" applyFill="1" applyBorder="1" applyAlignment="1">
      <alignment horizontal="right" vertical="center"/>
      <protection/>
    </xf>
    <xf numFmtId="178" fontId="23" fillId="55" borderId="16" xfId="189" applyNumberFormat="1" applyFont="1" applyFill="1" applyBorder="1" applyAlignment="1">
      <alignment horizontal="right" vertical="center"/>
      <protection/>
    </xf>
    <xf numFmtId="178" fontId="31" fillId="0" borderId="16" xfId="189" applyNumberFormat="1" applyFont="1" applyBorder="1" applyAlignment="1">
      <alignment horizontal="right" vertical="center"/>
      <protection/>
    </xf>
    <xf numFmtId="179" fontId="23" fillId="0" borderId="16" xfId="189" applyNumberFormat="1" applyFont="1" applyBorder="1" applyAlignment="1">
      <alignment horizontal="right" vertical="center" wrapText="1"/>
      <protection/>
    </xf>
    <xf numFmtId="179" fontId="23" fillId="57" borderId="16" xfId="189" applyNumberFormat="1" applyFont="1" applyFill="1" applyBorder="1" applyAlignment="1">
      <alignment horizontal="right" vertical="center" wrapText="1"/>
      <protection/>
    </xf>
    <xf numFmtId="0" fontId="23" fillId="57" borderId="16" xfId="189" applyNumberFormat="1" applyFont="1" applyFill="1" applyBorder="1" applyAlignment="1">
      <alignment horizontal="right" vertical="center" wrapText="1"/>
      <protection/>
    </xf>
    <xf numFmtId="179" fontId="45" fillId="0" borderId="16" xfId="0" applyNumberFormat="1" applyFont="1" applyFill="1" applyBorder="1" applyAlignment="1">
      <alignment horizontal="right" vertical="center"/>
    </xf>
    <xf numFmtId="182" fontId="45" fillId="0" borderId="16" xfId="0" applyNumberFormat="1" applyFont="1" applyFill="1" applyBorder="1" applyAlignment="1">
      <alignment horizontal="right" vertical="center"/>
    </xf>
    <xf numFmtId="178" fontId="45" fillId="0" borderId="16" xfId="0" applyNumberFormat="1" applyFont="1" applyFill="1" applyBorder="1" applyAlignment="1">
      <alignment horizontal="right" vertical="center"/>
    </xf>
  </cellXfs>
  <cellStyles count="345">
    <cellStyle name="Normal" xfId="0"/>
    <cellStyle name="Currency [0]" xfId="15"/>
    <cellStyle name="20% - 强调文字颜色 1 2" xfId="16"/>
    <cellStyle name="Currency" xfId="17"/>
    <cellStyle name="常规 44" xfId="18"/>
    <cellStyle name="常规 39" xfId="19"/>
    <cellStyle name="常规 2 2 4" xfId="20"/>
    <cellStyle name="60% - 着色 2" xfId="21"/>
    <cellStyle name="20% - 强调文字颜色 3" xfId="22"/>
    <cellStyle name="输入" xfId="23"/>
    <cellStyle name="Comma [0]" xfId="24"/>
    <cellStyle name="千位分隔 2 6" xfId="25"/>
    <cellStyle name="常规_功能分类1212zhangl" xfId="26"/>
    <cellStyle name="40% - 强调文字颜色 3" xfId="27"/>
    <cellStyle name="计算 2" xfId="28"/>
    <cellStyle name="差" xfId="29"/>
    <cellStyle name="Comma" xfId="30"/>
    <cellStyle name="60% - 强调文字颜色 3" xfId="31"/>
    <cellStyle name="Hyperlink" xfId="32"/>
    <cellStyle name="Percent" xfId="33"/>
    <cellStyle name="Followed Hyperlink" xfId="34"/>
    <cellStyle name="注释" xfId="35"/>
    <cellStyle name="常规 6" xfId="36"/>
    <cellStyle name="60% - 强调文字颜色 2" xfId="37"/>
    <cellStyle name="标题 4" xfId="38"/>
    <cellStyle name="警告文本" xfId="39"/>
    <cellStyle name="_ET_STYLE_NoName_00_" xfId="40"/>
    <cellStyle name="标题" xfId="41"/>
    <cellStyle name="常规 5 2" xfId="42"/>
    <cellStyle name="着色 1" xfId="43"/>
    <cellStyle name="20% - 着色 5" xfId="44"/>
    <cellStyle name="解释性文本" xfId="45"/>
    <cellStyle name="标题 1" xfId="46"/>
    <cellStyle name="标题 2" xfId="47"/>
    <cellStyle name="常规 5 2 2" xfId="48"/>
    <cellStyle name="60% - 强调文字颜色 1" xfId="49"/>
    <cellStyle name="标题 3" xfId="50"/>
    <cellStyle name="60% - 强调文字颜色 4" xfId="51"/>
    <cellStyle name="输出" xfId="52"/>
    <cellStyle name="计算" xfId="53"/>
    <cellStyle name="检查单元格" xfId="54"/>
    <cellStyle name="40% - 强调文字颜色 4 2" xfId="55"/>
    <cellStyle name="常规 8 3" xfId="56"/>
    <cellStyle name="常规 2 23 2 2" xfId="57"/>
    <cellStyle name="20% - 强调文字颜色 6" xfId="58"/>
    <cellStyle name="强调文字颜色 2" xfId="59"/>
    <cellStyle name="注释 2 3" xfId="60"/>
    <cellStyle name="链接单元格" xfId="61"/>
    <cellStyle name="汇总" xfId="62"/>
    <cellStyle name="好" xfId="63"/>
    <cellStyle name="着色 5" xfId="64"/>
    <cellStyle name="适中" xfId="65"/>
    <cellStyle name="常规 8 2" xfId="66"/>
    <cellStyle name="20% - 强调文字颜色 5" xfId="67"/>
    <cellStyle name="强调文字颜色 1" xfId="68"/>
    <cellStyle name="20% - 强调文字颜色 1" xfId="69"/>
    <cellStyle name="40% - 强调文字颜色 1" xfId="70"/>
    <cellStyle name="输出 2" xfId="71"/>
    <cellStyle name="20% - 强调文字颜色 2" xfId="72"/>
    <cellStyle name="常规 11 2 5 2 2" xfId="73"/>
    <cellStyle name="40% - 强调文字颜色 2" xfId="74"/>
    <cellStyle name="强调文字颜色 3" xfId="75"/>
    <cellStyle name="强调文字颜色 4" xfId="76"/>
    <cellStyle name="20% - 强调文字颜色 4" xfId="77"/>
    <cellStyle name="20% - 着色 1" xfId="78"/>
    <cellStyle name="40% - 强调文字颜色 4" xfId="79"/>
    <cellStyle name="强调文字颜色 5" xfId="80"/>
    <cellStyle name="20% - 着色 2" xfId="81"/>
    <cellStyle name="40% - 强调文字颜色 5" xfId="82"/>
    <cellStyle name="60% - 强调文字颜色 5" xfId="83"/>
    <cellStyle name="强调文字颜色 6" xfId="84"/>
    <cellStyle name="适中 2" xfId="85"/>
    <cellStyle name="20% - 着色 3" xfId="86"/>
    <cellStyle name="40% - 强调文字颜色 6" xfId="87"/>
    <cellStyle name="60% - 强调文字颜色 6" xfId="88"/>
    <cellStyle name="常规 10 5" xfId="89"/>
    <cellStyle name="40% - 强调文字颜色 1 2" xfId="90"/>
    <cellStyle name="_ET_STYLE_NoName_00__2016年人代会报告附表20160104" xfId="91"/>
    <cellStyle name="差_发老吕2016基本支出测算11.28" xfId="92"/>
    <cellStyle name="_ET_STYLE_NoName_00__国库1月5日调整表" xfId="93"/>
    <cellStyle name="输出 2 2" xfId="94"/>
    <cellStyle name="20% - 强调文字颜色 2 2" xfId="95"/>
    <cellStyle name="着色 4" xfId="96"/>
    <cellStyle name="千分位[0]_BT (2)" xfId="97"/>
    <cellStyle name="20% - 强调文字颜色 3 2" xfId="98"/>
    <cellStyle name="常规 3" xfId="99"/>
    <cellStyle name="20% - 强调文字颜色 4 2" xfId="100"/>
    <cellStyle name="常规 8 2 2" xfId="101"/>
    <cellStyle name="20% - 强调文字颜色 5 2" xfId="102"/>
    <cellStyle name="常规 8 3 2" xfId="103"/>
    <cellStyle name="常规 2 23 2 2 2" xfId="104"/>
    <cellStyle name="20% - 强调文字颜色 6 2" xfId="105"/>
    <cellStyle name="20% - 着色 4" xfId="106"/>
    <cellStyle name="着色 2" xfId="107"/>
    <cellStyle name="20% - 着色 6" xfId="108"/>
    <cellStyle name="40% - 强调文字颜色 2 2" xfId="109"/>
    <cellStyle name="计算 2 2" xfId="110"/>
    <cellStyle name="常规 12 5" xfId="111"/>
    <cellStyle name="40% - 强调文字颜色 3 2" xfId="112"/>
    <cellStyle name="40% - 强调文字颜色 5 2" xfId="113"/>
    <cellStyle name="常规 15 5" xfId="114"/>
    <cellStyle name="40% - 强调文字颜色 6 2" xfId="115"/>
    <cellStyle name="40% - 着色 1" xfId="116"/>
    <cellStyle name="40% - 着色 2" xfId="117"/>
    <cellStyle name="40% - 着色 3" xfId="118"/>
    <cellStyle name="40% - 着色 4" xfId="119"/>
    <cellStyle name="40% - 着色 5" xfId="120"/>
    <cellStyle name="40% - 着色 6" xfId="121"/>
    <cellStyle name="着色 6" xfId="122"/>
    <cellStyle name="60% - 强调文字颜色 1 2" xfId="123"/>
    <cellStyle name="常规 5" xfId="124"/>
    <cellStyle name="60% - 强调文字颜色 2 2" xfId="125"/>
    <cellStyle name="60% - 强调文字颜色 3 2" xfId="126"/>
    <cellStyle name="60% - 强调文字颜色 4 2" xfId="127"/>
    <cellStyle name="60% - 强调文字颜色 5 2" xfId="128"/>
    <cellStyle name="60% - 强调文字颜色 6 2" xfId="129"/>
    <cellStyle name="常规 43" xfId="130"/>
    <cellStyle name="常规 2 2 3" xfId="131"/>
    <cellStyle name="60% - 着色 1" xfId="132"/>
    <cellStyle name="常规 45" xfId="133"/>
    <cellStyle name="常规 2 2 5" xfId="134"/>
    <cellStyle name="60% - 着色 3" xfId="135"/>
    <cellStyle name="常规 46" xfId="136"/>
    <cellStyle name="常规 2 2 6" xfId="137"/>
    <cellStyle name="标题 1 2" xfId="138"/>
    <cellStyle name="60% - 着色 4" xfId="139"/>
    <cellStyle name="常规 47" xfId="140"/>
    <cellStyle name="60% - 着色 5" xfId="141"/>
    <cellStyle name="60% - 着色 6" xfId="142"/>
    <cellStyle name="no dec" xfId="143"/>
    <cellStyle name="Normal_APR" xfId="144"/>
    <cellStyle name="百分比 2" xfId="145"/>
    <cellStyle name="常规 11 2 5 3" xfId="146"/>
    <cellStyle name="百分比 2 2" xfId="147"/>
    <cellStyle name="常规 11 2 5 3 2" xfId="148"/>
    <cellStyle name="百分比 2 2 2" xfId="149"/>
    <cellStyle name="常规 11 2 5 4" xfId="150"/>
    <cellStyle name="百分比 2 3" xfId="151"/>
    <cellStyle name="千分位_97-917" xfId="152"/>
    <cellStyle name="常规 11 2 5 4 2" xfId="153"/>
    <cellStyle name="百分比 2 3 2" xfId="154"/>
    <cellStyle name="常规 11 2 5 5" xfId="155"/>
    <cellStyle name="百分比 2 4" xfId="156"/>
    <cellStyle name="常规 11 2 5 5 2" xfId="157"/>
    <cellStyle name="百分比 2 4 2" xfId="158"/>
    <cellStyle name="常规 11 2 5 6" xfId="159"/>
    <cellStyle name="百分比 2 5" xfId="160"/>
    <cellStyle name="常规 11 2 5 6 2" xfId="161"/>
    <cellStyle name="百分比 2 5 2" xfId="162"/>
    <cellStyle name="常规 15 2" xfId="163"/>
    <cellStyle name="常规 11 2 5 7" xfId="164"/>
    <cellStyle name="百分比 2 6" xfId="165"/>
    <cellStyle name="百分比 2 6 2" xfId="166"/>
    <cellStyle name="常规 15 3" xfId="167"/>
    <cellStyle name="百分比 2 7" xfId="168"/>
    <cellStyle name="常规 15 4" xfId="169"/>
    <cellStyle name="百分比 2 8" xfId="170"/>
    <cellStyle name="标题 2 2" xfId="171"/>
    <cellStyle name="标题 3 2" xfId="172"/>
    <cellStyle name="标题 4 2" xfId="173"/>
    <cellStyle name="标题 5" xfId="174"/>
    <cellStyle name="表标题" xfId="175"/>
    <cellStyle name="差 2" xfId="176"/>
    <cellStyle name="差_全国各省民生政策标准10.7(lp稿)(1)" xfId="177"/>
    <cellStyle name="常规 10" xfId="178"/>
    <cellStyle name="常规 10 2" xfId="179"/>
    <cellStyle name="常规 2 7" xfId="180"/>
    <cellStyle name="常规 10 2 2" xfId="181"/>
    <cellStyle name="输入 2" xfId="182"/>
    <cellStyle name="常规 2 8" xfId="183"/>
    <cellStyle name="常规 10 2 3" xfId="184"/>
    <cellStyle name="常规 10 3" xfId="185"/>
    <cellStyle name="常规 3 7" xfId="186"/>
    <cellStyle name="常规 10 3 2" xfId="187"/>
    <cellStyle name="常规 10 3 3" xfId="188"/>
    <cellStyle name="常规_07年预算表" xfId="189"/>
    <cellStyle name="常规 10 4" xfId="190"/>
    <cellStyle name="常规 4 7" xfId="191"/>
    <cellStyle name="常规 4 2 5" xfId="192"/>
    <cellStyle name="常规 10 4 2" xfId="193"/>
    <cellStyle name="常规 4 8" xfId="194"/>
    <cellStyle name="常规 10 4 3" xfId="195"/>
    <cellStyle name="常规 5 7" xfId="196"/>
    <cellStyle name="常规 10 5 2" xfId="197"/>
    <cellStyle name="常规 5 8" xfId="198"/>
    <cellStyle name="常规 10 5 3" xfId="199"/>
    <cellStyle name="常规 10 6" xfId="200"/>
    <cellStyle name="常规 10 6 2" xfId="201"/>
    <cellStyle name="常规 10 7" xfId="202"/>
    <cellStyle name="常规 10 8" xfId="203"/>
    <cellStyle name="常规 11" xfId="204"/>
    <cellStyle name="常规 11 2" xfId="205"/>
    <cellStyle name="常规 11 2 5" xfId="206"/>
    <cellStyle name="常规 11 2 5 2" xfId="207"/>
    <cellStyle name="常规 11 3" xfId="208"/>
    <cellStyle name="常规 12" xfId="209"/>
    <cellStyle name="常规 12 2" xfId="210"/>
    <cellStyle name="常规 12 3" xfId="211"/>
    <cellStyle name="常规 12 4" xfId="212"/>
    <cellStyle name="计算 2 3" xfId="213"/>
    <cellStyle name="常规 12 6" xfId="214"/>
    <cellStyle name="计算 2 4" xfId="215"/>
    <cellStyle name="常规 12 7" xfId="216"/>
    <cellStyle name="常规 13" xfId="217"/>
    <cellStyle name="常规 13 2" xfId="218"/>
    <cellStyle name="常规 14" xfId="219"/>
    <cellStyle name="常规 14 2" xfId="220"/>
    <cellStyle name="常规 14 3" xfId="221"/>
    <cellStyle name="常规 20" xfId="222"/>
    <cellStyle name="常规 15" xfId="223"/>
    <cellStyle name="常规 15 6" xfId="224"/>
    <cellStyle name="常规 21" xfId="225"/>
    <cellStyle name="常规 16" xfId="226"/>
    <cellStyle name="常规 17" xfId="227"/>
    <cellStyle name="常规 17 2" xfId="228"/>
    <cellStyle name="常规 17 2 2" xfId="229"/>
    <cellStyle name="常规 17 3" xfId="230"/>
    <cellStyle name="常规 17 3 2" xfId="231"/>
    <cellStyle name="常规 17 4" xfId="232"/>
    <cellStyle name="常规 17 4 2" xfId="233"/>
    <cellStyle name="常规 17 5" xfId="234"/>
    <cellStyle name="常规 17 5 2" xfId="235"/>
    <cellStyle name="常规 17 6" xfId="236"/>
    <cellStyle name="常规 19" xfId="237"/>
    <cellStyle name="常规 2" xfId="238"/>
    <cellStyle name="常规 2 2" xfId="239"/>
    <cellStyle name="常规 2 2 2" xfId="240"/>
    <cellStyle name="常规 2 2 2 2" xfId="241"/>
    <cellStyle name="常规 2 2 3 2" xfId="242"/>
    <cellStyle name="常规 2 2 4 2" xfId="243"/>
    <cellStyle name="常规 2 2 5 2" xfId="244"/>
    <cellStyle name="千位分隔 2 3 2" xfId="245"/>
    <cellStyle name="常规 2 23 2" xfId="246"/>
    <cellStyle name="常规 8 4" xfId="247"/>
    <cellStyle name="常规 4 6 2" xfId="248"/>
    <cellStyle name="常规 4 2 4 2" xfId="249"/>
    <cellStyle name="常规 2 23 2 3" xfId="250"/>
    <cellStyle name="常规 8 4 2" xfId="251"/>
    <cellStyle name="常规 2 23 2 3 2" xfId="252"/>
    <cellStyle name="常规 8 5" xfId="253"/>
    <cellStyle name="常规 2 23 2 4" xfId="254"/>
    <cellStyle name="常规 8 5 2" xfId="255"/>
    <cellStyle name="常规 2 23 2 4 2" xfId="256"/>
    <cellStyle name="常规 8 6" xfId="257"/>
    <cellStyle name="常规 2 23 2 5" xfId="258"/>
    <cellStyle name="常规 8 6 2" xfId="259"/>
    <cellStyle name="常规 2 23 2 5 2" xfId="260"/>
    <cellStyle name="常规 8 7" xfId="261"/>
    <cellStyle name="常规 2 23 2 6" xfId="262"/>
    <cellStyle name="常规 2 23 2 6 2" xfId="263"/>
    <cellStyle name="常规 8 8" xfId="264"/>
    <cellStyle name="常规 2 23 2 7" xfId="265"/>
    <cellStyle name="解释性文本 2" xfId="266"/>
    <cellStyle name="常规 2 23 2 8" xfId="267"/>
    <cellStyle name="常规 2 3" xfId="268"/>
    <cellStyle name="常规 2 3 2" xfId="269"/>
    <cellStyle name="常规 2 4" xfId="270"/>
    <cellStyle name="常规 2 4 2" xfId="271"/>
    <cellStyle name="强调文字颜色 4 2" xfId="272"/>
    <cellStyle name="常规 2 5" xfId="273"/>
    <cellStyle name="常规 2 5 2" xfId="274"/>
    <cellStyle name="常规 2 6" xfId="275"/>
    <cellStyle name="输入 2 2" xfId="276"/>
    <cellStyle name="常规 2 8 2" xfId="277"/>
    <cellStyle name="常规 2 9" xfId="278"/>
    <cellStyle name="常规 3 2" xfId="279"/>
    <cellStyle name="常规 3 3" xfId="280"/>
    <cellStyle name="常规 3 4" xfId="281"/>
    <cellStyle name="强调文字颜色 5 2" xfId="282"/>
    <cellStyle name="常规 3 5" xfId="283"/>
    <cellStyle name="常规 3 6" xfId="284"/>
    <cellStyle name="常规 4" xfId="285"/>
    <cellStyle name="常规 4 10" xfId="286"/>
    <cellStyle name="常规 4 2" xfId="287"/>
    <cellStyle name="常规 4 4" xfId="288"/>
    <cellStyle name="常规 4 2 2" xfId="289"/>
    <cellStyle name="常规 4 4 2" xfId="290"/>
    <cellStyle name="常规 4 2 2 2" xfId="291"/>
    <cellStyle name="强调文字颜色 6 2" xfId="292"/>
    <cellStyle name="常规 4 5" xfId="293"/>
    <cellStyle name="常规 4 2 3" xfId="294"/>
    <cellStyle name="常规 4 5 2" xfId="295"/>
    <cellStyle name="常规 4 2 3 2" xfId="296"/>
    <cellStyle name="常规 4 6" xfId="297"/>
    <cellStyle name="常规 4 2 4" xfId="298"/>
    <cellStyle name="常规 4 3" xfId="299"/>
    <cellStyle name="常规 5 4" xfId="300"/>
    <cellStyle name="常规 4 3 2" xfId="301"/>
    <cellStyle name="常规 4 9" xfId="302"/>
    <cellStyle name="常规 4 9 2" xfId="303"/>
    <cellStyle name="常规 40" xfId="304"/>
    <cellStyle name="常规 41" xfId="305"/>
    <cellStyle name="常规 5 3" xfId="306"/>
    <cellStyle name="常规 5 3 2" xfId="307"/>
    <cellStyle name="常规 5 4 2" xfId="308"/>
    <cellStyle name="常规 5 5" xfId="309"/>
    <cellStyle name="常规 5 5 2" xfId="310"/>
    <cellStyle name="常规 5 6" xfId="311"/>
    <cellStyle name="常规 5 6 2" xfId="312"/>
    <cellStyle name="注释 2" xfId="313"/>
    <cellStyle name="常规 6 2" xfId="314"/>
    <cellStyle name="常规_人代会报告附表（定）曹铂0103" xfId="315"/>
    <cellStyle name="常规 7" xfId="316"/>
    <cellStyle name="常规 8" xfId="317"/>
    <cellStyle name="常规 9" xfId="318"/>
    <cellStyle name="常规_2013.1.人代会报告附表" xfId="319"/>
    <cellStyle name="常规_人代会报告附表（定）曹铂0103 2" xfId="320"/>
    <cellStyle name="超链接 2" xfId="321"/>
    <cellStyle name="超链接 2 2" xfId="322"/>
    <cellStyle name="超链接 2 3" xfId="323"/>
    <cellStyle name="超链接 2 4" xfId="324"/>
    <cellStyle name="超链接 2 5" xfId="325"/>
    <cellStyle name="好 2" xfId="326"/>
    <cellStyle name="汇总 2" xfId="327"/>
    <cellStyle name="汇总 2 2" xfId="328"/>
    <cellStyle name="检查单元格 2" xfId="329"/>
    <cellStyle name="汇总 2 3" xfId="330"/>
    <cellStyle name="汇总 2 4" xfId="331"/>
    <cellStyle name="警告文本 2" xfId="332"/>
    <cellStyle name="链接单元格 2" xfId="333"/>
    <cellStyle name="普通_97-917" xfId="334"/>
    <cellStyle name="千位[0]_1" xfId="335"/>
    <cellStyle name="千位_1" xfId="336"/>
    <cellStyle name="千位分隔 2" xfId="337"/>
    <cellStyle name="千位分隔 2 2" xfId="338"/>
    <cellStyle name="千位分隔 2 4" xfId="339"/>
    <cellStyle name="千位分隔 2 2 2" xfId="340"/>
    <cellStyle name="千位分隔 2 3" xfId="341"/>
    <cellStyle name="千位分隔 2 4 2" xfId="342"/>
    <cellStyle name="千位分隔 2 5" xfId="343"/>
    <cellStyle name="千位分隔 2 5 2" xfId="344"/>
    <cellStyle name="强调文字颜色 1 2" xfId="345"/>
    <cellStyle name="强调文字颜色 2 2" xfId="346"/>
    <cellStyle name="输入 2 4" xfId="347"/>
    <cellStyle name="强调文字颜色 3 2" xfId="348"/>
    <cellStyle name="输出 2 3" xfId="349"/>
    <cellStyle name="输出 2 4" xfId="350"/>
    <cellStyle name="输入 2 3" xfId="351"/>
    <cellStyle name="数字" xfId="352"/>
    <cellStyle name="未定义" xfId="353"/>
    <cellStyle name="小数" xfId="354"/>
    <cellStyle name="样式 1" xfId="355"/>
    <cellStyle name="着色 3" xfId="356"/>
    <cellStyle name="注释 2 2" xfId="357"/>
    <cellStyle name="注释 2 4" xfId="3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103;&#26412;2020&#24180;&#20840;&#21439;&#21450;&#21439;&#26412;&#32423;&#39044;&#31639;&#33609;&#26696;&#32456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全收"/>
      <sheetName val="公收"/>
      <sheetName val="财力"/>
      <sheetName val="平衡表"/>
      <sheetName val="全县及县本级支出"/>
      <sheetName val="县级支出"/>
      <sheetName val="基金收入"/>
      <sheetName val="基金支出"/>
      <sheetName val="社保基金收入"/>
      <sheetName val="社保基金支出"/>
      <sheetName val="社保基金平衡"/>
    </sheetNames>
    <sheetDataSet>
      <sheetData sheetId="1">
        <row r="7">
          <cell r="B7">
            <v>39000</v>
          </cell>
          <cell r="C7">
            <v>45356</v>
          </cell>
        </row>
        <row r="9">
          <cell r="B9">
            <v>16200</v>
          </cell>
          <cell r="C9">
            <v>17335</v>
          </cell>
        </row>
        <row r="10">
          <cell r="B10">
            <v>5000</v>
          </cell>
          <cell r="C10">
            <v>4157</v>
          </cell>
        </row>
        <row r="12">
          <cell r="B12">
            <v>350</v>
          </cell>
          <cell r="C12">
            <v>352</v>
          </cell>
          <cell r="D12">
            <v>500</v>
          </cell>
        </row>
        <row r="13">
          <cell r="B13">
            <v>1250</v>
          </cell>
          <cell r="C13">
            <v>1576</v>
          </cell>
          <cell r="D13">
            <v>1900</v>
          </cell>
        </row>
        <row r="14">
          <cell r="B14">
            <v>2400</v>
          </cell>
          <cell r="C14">
            <v>2215</v>
          </cell>
        </row>
        <row r="15">
          <cell r="B15">
            <v>1300</v>
          </cell>
          <cell r="C15">
            <v>1088</v>
          </cell>
          <cell r="D15">
            <v>1100</v>
          </cell>
        </row>
        <row r="16">
          <cell r="B16">
            <v>1000</v>
          </cell>
          <cell r="C16">
            <v>866</v>
          </cell>
        </row>
        <row r="17">
          <cell r="B17">
            <v>2500</v>
          </cell>
          <cell r="C17">
            <v>3060</v>
          </cell>
        </row>
        <row r="18">
          <cell r="B18">
            <v>5000</v>
          </cell>
          <cell r="C18">
            <v>3214</v>
          </cell>
        </row>
        <row r="19">
          <cell r="B19">
            <v>800</v>
          </cell>
          <cell r="C19">
            <v>822</v>
          </cell>
        </row>
        <row r="20">
          <cell r="B20">
            <v>5500</v>
          </cell>
          <cell r="C20">
            <v>5070</v>
          </cell>
        </row>
        <row r="21">
          <cell r="B21">
            <v>12500</v>
          </cell>
          <cell r="C21">
            <v>8455</v>
          </cell>
        </row>
        <row r="22">
          <cell r="B22">
            <v>250</v>
          </cell>
          <cell r="C22">
            <v>551</v>
          </cell>
        </row>
        <row r="24">
          <cell r="C24">
            <v>16</v>
          </cell>
        </row>
        <row r="27">
          <cell r="B27">
            <v>1500</v>
          </cell>
          <cell r="C27">
            <v>1324</v>
          </cell>
          <cell r="D27">
            <v>1350</v>
          </cell>
        </row>
        <row r="28">
          <cell r="B28">
            <v>8000</v>
          </cell>
          <cell r="C28">
            <v>9082</v>
          </cell>
          <cell r="D28">
            <v>5674</v>
          </cell>
        </row>
        <row r="29">
          <cell r="B29">
            <v>8000</v>
          </cell>
          <cell r="C29">
            <v>8516</v>
          </cell>
          <cell r="D29">
            <v>5674</v>
          </cell>
        </row>
        <row r="30">
          <cell r="B30">
            <v>200</v>
          </cell>
          <cell r="C30">
            <v>223</v>
          </cell>
          <cell r="D30">
            <v>220</v>
          </cell>
        </row>
        <row r="31">
          <cell r="B31">
            <v>400</v>
          </cell>
          <cell r="C31">
            <v>1118</v>
          </cell>
          <cell r="D31">
            <v>686</v>
          </cell>
        </row>
        <row r="32">
          <cell r="B32">
            <v>100</v>
          </cell>
          <cell r="C32">
            <v>68</v>
          </cell>
        </row>
        <row r="33">
          <cell r="B33">
            <v>1700</v>
          </cell>
          <cell r="C33">
            <v>1871</v>
          </cell>
        </row>
        <row r="34">
          <cell r="B34">
            <v>2100</v>
          </cell>
          <cell r="C34">
            <v>2537</v>
          </cell>
        </row>
        <row r="35">
          <cell r="B35">
            <v>500</v>
          </cell>
          <cell r="C35">
            <v>3573</v>
          </cell>
        </row>
        <row r="36">
          <cell r="B36">
            <v>2200</v>
          </cell>
          <cell r="C36">
            <v>389</v>
          </cell>
          <cell r="D36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6"/>
  <sheetViews>
    <sheetView workbookViewId="0" topLeftCell="A1">
      <selection activeCell="D9" sqref="D9"/>
    </sheetView>
  </sheetViews>
  <sheetFormatPr defaultColWidth="8.00390625" defaultRowHeight="15"/>
  <cols>
    <col min="1" max="1" width="32.8515625" style="320" customWidth="1"/>
    <col min="2" max="2" width="11.7109375" style="321" hidden="1" customWidth="1"/>
    <col min="3" max="3" width="10.421875" style="322" hidden="1" customWidth="1"/>
    <col min="4" max="4" width="32.7109375" style="323" customWidth="1"/>
    <col min="5" max="5" width="15.28125" style="324" hidden="1" customWidth="1"/>
    <col min="6" max="16384" width="8.00390625" style="325" customWidth="1"/>
  </cols>
  <sheetData>
    <row r="1" spans="1:5" s="317" customFormat="1" ht="18" customHeight="1">
      <c r="A1" s="274" t="s">
        <v>0</v>
      </c>
      <c r="B1" s="61"/>
      <c r="C1" s="74"/>
      <c r="D1" s="326"/>
      <c r="E1" s="327"/>
    </row>
    <row r="2" spans="1:5" ht="37.5" customHeight="1">
      <c r="A2" s="328" t="s">
        <v>1</v>
      </c>
      <c r="B2" s="328"/>
      <c r="C2" s="328"/>
      <c r="D2" s="328"/>
      <c r="E2" s="328"/>
    </row>
    <row r="3" spans="1:5" ht="18" customHeight="1">
      <c r="A3" s="329"/>
      <c r="B3" s="330"/>
      <c r="C3" s="331"/>
      <c r="D3" s="332"/>
      <c r="E3" s="333" t="s">
        <v>2</v>
      </c>
    </row>
    <row r="4" spans="1:5" ht="12.75">
      <c r="A4" s="334" t="s">
        <v>3</v>
      </c>
      <c r="B4" s="335" t="s">
        <v>4</v>
      </c>
      <c r="C4" s="336" t="s">
        <v>5</v>
      </c>
      <c r="D4" s="337" t="s">
        <v>6</v>
      </c>
      <c r="E4" s="338" t="s">
        <v>7</v>
      </c>
    </row>
    <row r="5" spans="1:5" ht="12.75">
      <c r="A5" s="334"/>
      <c r="B5" s="335"/>
      <c r="C5" s="336"/>
      <c r="D5" s="337"/>
      <c r="E5" s="338"/>
    </row>
    <row r="6" spans="1:5" ht="12.75">
      <c r="A6" s="334"/>
      <c r="B6" s="335"/>
      <c r="C6" s="336"/>
      <c r="D6" s="337"/>
      <c r="E6" s="338"/>
    </row>
    <row r="7" spans="1:5" ht="29.25" customHeight="1">
      <c r="A7" s="339" t="s">
        <v>8</v>
      </c>
      <c r="B7" s="337">
        <f>B8+B25</f>
        <v>72005</v>
      </c>
      <c r="C7" s="337">
        <f>C8+C25</f>
        <v>72069.65</v>
      </c>
      <c r="D7" s="337">
        <f>D8+D25</f>
        <v>76901</v>
      </c>
      <c r="E7" s="340">
        <f>D7/C7*100-100</f>
        <v>6.703723412004919</v>
      </c>
    </row>
    <row r="8" spans="1:5" s="318" customFormat="1" ht="25.5" customHeight="1">
      <c r="A8" s="341" t="s">
        <v>9</v>
      </c>
      <c r="B8" s="337">
        <f>B9+B10+B11+B12+B15+B16+B17+B18+B19+B20+B21+B22+B23</f>
        <v>50225</v>
      </c>
      <c r="C8" s="337">
        <f>C9+C10+C11+C12+C15+C16+C17+C18+C19+C20+C21+C22+C23+C24</f>
        <v>46616.649999999994</v>
      </c>
      <c r="D8" s="337">
        <f>D9+D10+D11+D12+D15+D16+D17+D18+D19+D20+D21+D22+D23</f>
        <v>54760</v>
      </c>
      <c r="E8" s="340">
        <f>D8/C8*100-100</f>
        <v>17.46875848007096</v>
      </c>
    </row>
    <row r="9" spans="1:5" s="319" customFormat="1" ht="25.5" customHeight="1">
      <c r="A9" s="342" t="s">
        <v>10</v>
      </c>
      <c r="B9" s="343">
        <f>'[1]全收'!B7*0.35</f>
        <v>13650</v>
      </c>
      <c r="C9" s="343">
        <f>'[1]全收'!C7*0.35</f>
        <v>15874.599999999999</v>
      </c>
      <c r="D9" s="343">
        <v>17110</v>
      </c>
      <c r="E9" s="344">
        <f aca="true" t="shared" si="0" ref="E9:E23">D9/B9*100-100</f>
        <v>25.347985347985343</v>
      </c>
    </row>
    <row r="10" spans="1:5" ht="25.5" customHeight="1">
      <c r="A10" s="342" t="s">
        <v>11</v>
      </c>
      <c r="B10" s="343">
        <f>'[1]全收'!B9*0.2</f>
        <v>3240</v>
      </c>
      <c r="C10" s="343">
        <f>'[1]全收'!C9*0.2</f>
        <v>3467</v>
      </c>
      <c r="D10" s="343">
        <v>3690</v>
      </c>
      <c r="E10" s="344">
        <f t="shared" si="0"/>
        <v>13.888888888888886</v>
      </c>
    </row>
    <row r="11" spans="1:5" ht="25.5" customHeight="1">
      <c r="A11" s="342" t="s">
        <v>12</v>
      </c>
      <c r="B11" s="343">
        <f>'[1]全收'!B10*0.3</f>
        <v>1500</v>
      </c>
      <c r="C11" s="343">
        <f>'[1]全收'!C10*0.3</f>
        <v>1247.1</v>
      </c>
      <c r="D11" s="343">
        <v>1500</v>
      </c>
      <c r="E11" s="344">
        <f t="shared" si="0"/>
        <v>0</v>
      </c>
    </row>
    <row r="12" spans="1:5" s="319" customFormat="1" ht="25.5" customHeight="1">
      <c r="A12" s="342" t="s">
        <v>13</v>
      </c>
      <c r="B12" s="343">
        <f>B13+B14</f>
        <v>622.5</v>
      </c>
      <c r="C12" s="343">
        <f>C13+C14</f>
        <v>753.6000000000001</v>
      </c>
      <c r="D12" s="343">
        <v>1100</v>
      </c>
      <c r="E12" s="344">
        <f t="shared" si="0"/>
        <v>76.70682730923696</v>
      </c>
    </row>
    <row r="13" spans="1:5" s="319" customFormat="1" ht="27" customHeight="1" hidden="1">
      <c r="A13" s="345" t="s">
        <v>14</v>
      </c>
      <c r="B13" s="346">
        <f>'[1]全收'!B12*0.35</f>
        <v>122.49999999999999</v>
      </c>
      <c r="C13" s="346">
        <f>'[1]全收'!C12*0.35</f>
        <v>123.19999999999999</v>
      </c>
      <c r="D13" s="346">
        <f>'[1]全收'!D12*0.35</f>
        <v>175</v>
      </c>
      <c r="E13" s="347">
        <f t="shared" si="0"/>
        <v>42.85714285714289</v>
      </c>
    </row>
    <row r="14" spans="1:5" s="319" customFormat="1" ht="27" customHeight="1" hidden="1">
      <c r="A14" s="345" t="s">
        <v>15</v>
      </c>
      <c r="B14" s="346">
        <f>'[1]全收'!B13*0.4</f>
        <v>500</v>
      </c>
      <c r="C14" s="346">
        <f>'[1]全收'!C13*0.4</f>
        <v>630.4000000000001</v>
      </c>
      <c r="D14" s="346">
        <f>'[1]全收'!D13*0.4</f>
        <v>760</v>
      </c>
      <c r="E14" s="347">
        <f t="shared" si="0"/>
        <v>52</v>
      </c>
    </row>
    <row r="15" spans="1:5" ht="25.5" customHeight="1">
      <c r="A15" s="342" t="s">
        <v>16</v>
      </c>
      <c r="B15" s="343">
        <f>'[1]全收'!B14</f>
        <v>2400</v>
      </c>
      <c r="C15" s="343">
        <f>'[1]全收'!C14</f>
        <v>2215</v>
      </c>
      <c r="D15" s="343">
        <v>3200</v>
      </c>
      <c r="E15" s="348">
        <f t="shared" si="0"/>
        <v>33.333333333333314</v>
      </c>
    </row>
    <row r="16" spans="1:5" ht="25.5" customHeight="1">
      <c r="A16" s="342" t="s">
        <v>17</v>
      </c>
      <c r="B16" s="343">
        <f>'[1]全收'!B15</f>
        <v>1300</v>
      </c>
      <c r="C16" s="343">
        <f>'[1]全收'!C15</f>
        <v>1088</v>
      </c>
      <c r="D16" s="343">
        <f>'[1]全收'!D15</f>
        <v>1100</v>
      </c>
      <c r="E16" s="344">
        <f t="shared" si="0"/>
        <v>-15.384615384615387</v>
      </c>
    </row>
    <row r="17" spans="1:5" ht="25.5" customHeight="1">
      <c r="A17" s="342" t="s">
        <v>18</v>
      </c>
      <c r="B17" s="343">
        <f>'[1]全收'!B16</f>
        <v>1000</v>
      </c>
      <c r="C17" s="343">
        <f>'[1]全收'!C16</f>
        <v>866</v>
      </c>
      <c r="D17" s="343">
        <v>750</v>
      </c>
      <c r="E17" s="344">
        <f t="shared" si="0"/>
        <v>-25</v>
      </c>
    </row>
    <row r="18" spans="1:5" ht="25.5" customHeight="1">
      <c r="A18" s="342" t="s">
        <v>19</v>
      </c>
      <c r="B18" s="343">
        <f>'[1]全收'!B17</f>
        <v>2500</v>
      </c>
      <c r="C18" s="343">
        <f>'[1]全收'!C17</f>
        <v>3060</v>
      </c>
      <c r="D18" s="343">
        <v>3000</v>
      </c>
      <c r="E18" s="344">
        <f t="shared" si="0"/>
        <v>20</v>
      </c>
    </row>
    <row r="19" spans="1:5" ht="25.5" customHeight="1">
      <c r="A19" s="342" t="s">
        <v>20</v>
      </c>
      <c r="B19" s="343">
        <f>'[1]全收'!B18</f>
        <v>5000</v>
      </c>
      <c r="C19" s="343">
        <f>'[1]全收'!C18</f>
        <v>3214</v>
      </c>
      <c r="D19" s="343">
        <v>2900</v>
      </c>
      <c r="E19" s="348">
        <f t="shared" si="0"/>
        <v>-42.00000000000001</v>
      </c>
    </row>
    <row r="20" spans="1:5" ht="25.5" customHeight="1">
      <c r="A20" s="342" t="s">
        <v>21</v>
      </c>
      <c r="B20" s="343">
        <f>'[1]全收'!B19</f>
        <v>800</v>
      </c>
      <c r="C20" s="343">
        <f>'[1]全收'!C19</f>
        <v>822</v>
      </c>
      <c r="D20" s="343">
        <v>1600</v>
      </c>
      <c r="E20" s="344">
        <f t="shared" si="0"/>
        <v>100</v>
      </c>
    </row>
    <row r="21" spans="1:5" ht="25.5" customHeight="1">
      <c r="A21" s="342" t="s">
        <v>22</v>
      </c>
      <c r="B21" s="343">
        <f>'[1]全收'!B20</f>
        <v>5500</v>
      </c>
      <c r="C21" s="343">
        <f>'[1]全收'!C20</f>
        <v>5070</v>
      </c>
      <c r="D21" s="343">
        <v>6300</v>
      </c>
      <c r="E21" s="344">
        <f t="shared" si="0"/>
        <v>14.545454545454547</v>
      </c>
    </row>
    <row r="22" spans="1:5" ht="25.5" customHeight="1">
      <c r="A22" s="342" t="s">
        <v>23</v>
      </c>
      <c r="B22" s="343">
        <f>'[1]全收'!B21</f>
        <v>12500</v>
      </c>
      <c r="C22" s="343">
        <f>'[1]全收'!C21</f>
        <v>8455</v>
      </c>
      <c r="D22" s="343">
        <v>12000</v>
      </c>
      <c r="E22" s="348">
        <f t="shared" si="0"/>
        <v>-4</v>
      </c>
    </row>
    <row r="23" spans="1:5" ht="25.5" customHeight="1">
      <c r="A23" s="342" t="s">
        <v>24</v>
      </c>
      <c r="B23" s="343">
        <f>'[1]全收'!B22*0.85</f>
        <v>212.5</v>
      </c>
      <c r="C23" s="343">
        <f>'[1]全收'!C22*0.85</f>
        <v>468.34999999999997</v>
      </c>
      <c r="D23" s="343">
        <v>510</v>
      </c>
      <c r="E23" s="344">
        <f t="shared" si="0"/>
        <v>140</v>
      </c>
    </row>
    <row r="24" spans="1:5" ht="25.5" customHeight="1">
      <c r="A24" s="342" t="s">
        <v>25</v>
      </c>
      <c r="B24" s="343"/>
      <c r="C24" s="343">
        <f>'[1]全收'!C24</f>
        <v>16</v>
      </c>
      <c r="D24" s="343"/>
      <c r="E24" s="344"/>
    </row>
    <row r="25" spans="1:5" s="318" customFormat="1" ht="25.5" customHeight="1">
      <c r="A25" s="341" t="s">
        <v>26</v>
      </c>
      <c r="B25" s="337">
        <f>B26+B33+B34+B35+B36</f>
        <v>21780</v>
      </c>
      <c r="C25" s="337">
        <f>C26+C33+C34+C35+C36</f>
        <v>25453</v>
      </c>
      <c r="D25" s="337">
        <f>D26+D33+D34+D35+D36</f>
        <v>22141</v>
      </c>
      <c r="E25" s="349">
        <f>D25/C25*100-100</f>
        <v>-13.012218598986365</v>
      </c>
    </row>
    <row r="26" spans="1:5" ht="24.75" customHeight="1">
      <c r="A26" s="342" t="s">
        <v>27</v>
      </c>
      <c r="B26" s="350">
        <f>SUM(B27:B32)</f>
        <v>15280</v>
      </c>
      <c r="C26" s="350">
        <v>17083</v>
      </c>
      <c r="D26" s="350">
        <v>11906</v>
      </c>
      <c r="E26" s="344">
        <f aca="true" t="shared" si="1" ref="E26:E36">D26/B26*100-100</f>
        <v>-22.081151832460733</v>
      </c>
    </row>
    <row r="27" spans="1:5" ht="3" customHeight="1" hidden="1">
      <c r="A27" s="345" t="s">
        <v>28</v>
      </c>
      <c r="B27" s="351">
        <f>'[1]全收'!B27</f>
        <v>1500</v>
      </c>
      <c r="C27" s="351">
        <f>'[1]全收'!C27</f>
        <v>1324</v>
      </c>
      <c r="D27" s="352">
        <f>'[1]全收'!D27</f>
        <v>1350</v>
      </c>
      <c r="E27" s="347">
        <f t="shared" si="1"/>
        <v>-10</v>
      </c>
    </row>
    <row r="28" spans="1:5" ht="27" customHeight="1" hidden="1">
      <c r="A28" s="345" t="s">
        <v>29</v>
      </c>
      <c r="B28" s="351">
        <f>'[1]全收'!B28</f>
        <v>8000</v>
      </c>
      <c r="C28" s="351">
        <f>'[1]全收'!C28</f>
        <v>9082</v>
      </c>
      <c r="D28" s="352">
        <f>'[1]全收'!D28</f>
        <v>5674</v>
      </c>
      <c r="E28" s="347">
        <f t="shared" si="1"/>
        <v>-29.07499999999999</v>
      </c>
    </row>
    <row r="29" spans="1:5" ht="27" customHeight="1" hidden="1">
      <c r="A29" s="345" t="s">
        <v>30</v>
      </c>
      <c r="B29" s="351">
        <f>'[1]全收'!B29*0.65</f>
        <v>5200</v>
      </c>
      <c r="C29" s="351">
        <f>'[1]全收'!C29*0.65</f>
        <v>5535.400000000001</v>
      </c>
      <c r="D29" s="352">
        <f>'[1]全收'!D29*0.65</f>
        <v>3688.1</v>
      </c>
      <c r="E29" s="347">
        <f t="shared" si="1"/>
        <v>-29.075000000000003</v>
      </c>
    </row>
    <row r="30" spans="1:5" ht="27" customHeight="1" hidden="1">
      <c r="A30" s="345" t="s">
        <v>31</v>
      </c>
      <c r="B30" s="351">
        <f>'[1]全收'!B30*0.8</f>
        <v>160</v>
      </c>
      <c r="C30" s="351">
        <f>'[1]全收'!C30*0.8</f>
        <v>178.4</v>
      </c>
      <c r="D30" s="351">
        <f>'[1]全收'!D30*0.8</f>
        <v>176</v>
      </c>
      <c r="E30" s="347">
        <f t="shared" si="1"/>
        <v>10.000000000000014</v>
      </c>
    </row>
    <row r="31" spans="1:5" ht="27" customHeight="1" hidden="1">
      <c r="A31" s="345" t="s">
        <v>32</v>
      </c>
      <c r="B31" s="351">
        <f>'[1]全收'!B31*0.8</f>
        <v>320</v>
      </c>
      <c r="C31" s="351">
        <f>'[1]全收'!C31*0.8</f>
        <v>894.4000000000001</v>
      </c>
      <c r="D31" s="352">
        <f>'[1]全收'!D31*0.8</f>
        <v>548.8000000000001</v>
      </c>
      <c r="E31" s="347">
        <f t="shared" si="1"/>
        <v>71.50000000000003</v>
      </c>
    </row>
    <row r="32" spans="1:5" ht="27" customHeight="1" hidden="1">
      <c r="A32" s="345" t="s">
        <v>33</v>
      </c>
      <c r="B32" s="351">
        <f>'[1]全收'!B32</f>
        <v>100</v>
      </c>
      <c r="C32" s="351">
        <f>'[1]全收'!C32</f>
        <v>68</v>
      </c>
      <c r="D32" s="352">
        <f>'[1]全收'!D32</f>
        <v>0</v>
      </c>
      <c r="E32" s="347">
        <f t="shared" si="1"/>
        <v>-100</v>
      </c>
    </row>
    <row r="33" spans="1:5" s="319" customFormat="1" ht="25.5" customHeight="1">
      <c r="A33" s="342" t="s">
        <v>34</v>
      </c>
      <c r="B33" s="353">
        <f>'[1]全收'!B33</f>
        <v>1700</v>
      </c>
      <c r="C33" s="354">
        <f>'[1]全收'!C33</f>
        <v>1871</v>
      </c>
      <c r="D33" s="354">
        <v>4235</v>
      </c>
      <c r="E33" s="355">
        <f t="shared" si="1"/>
        <v>149.11764705882354</v>
      </c>
    </row>
    <row r="34" spans="1:5" s="319" customFormat="1" ht="25.5" customHeight="1">
      <c r="A34" s="342" t="s">
        <v>35</v>
      </c>
      <c r="B34" s="353">
        <f>'[1]全收'!B34</f>
        <v>2100</v>
      </c>
      <c r="C34" s="354">
        <f>'[1]全收'!C34</f>
        <v>2537</v>
      </c>
      <c r="D34" s="354">
        <v>3000</v>
      </c>
      <c r="E34" s="355">
        <f t="shared" si="1"/>
        <v>42.85714285714286</v>
      </c>
    </row>
    <row r="35" spans="1:5" s="319" customFormat="1" ht="25.5" customHeight="1">
      <c r="A35" s="342" t="s">
        <v>36</v>
      </c>
      <c r="B35" s="353">
        <f>'[1]全收'!B35</f>
        <v>500</v>
      </c>
      <c r="C35" s="354">
        <f>'[1]全收'!C35</f>
        <v>3573</v>
      </c>
      <c r="D35" s="354">
        <v>2000</v>
      </c>
      <c r="E35" s="355">
        <f t="shared" si="1"/>
        <v>300</v>
      </c>
    </row>
    <row r="36" spans="1:5" s="319" customFormat="1" ht="25.5" customHeight="1">
      <c r="A36" s="342" t="s">
        <v>37</v>
      </c>
      <c r="B36" s="353">
        <f>'[1]全收'!B36</f>
        <v>2200</v>
      </c>
      <c r="C36" s="354">
        <f>'[1]全收'!C36</f>
        <v>389</v>
      </c>
      <c r="D36" s="354">
        <f>'[1]全收'!D36</f>
        <v>1000</v>
      </c>
      <c r="E36" s="355">
        <f t="shared" si="1"/>
        <v>-54.54545454545455</v>
      </c>
    </row>
  </sheetData>
  <sheetProtection/>
  <mergeCells count="6">
    <mergeCell ref="A2:E2"/>
    <mergeCell ref="A4:A6"/>
    <mergeCell ref="B4:B6"/>
    <mergeCell ref="C4:C6"/>
    <mergeCell ref="D4:D6"/>
    <mergeCell ref="E4:E6"/>
  </mergeCells>
  <printOptions horizontalCentered="1"/>
  <pageMargins left="0.9840277777777777" right="0.7479166666666667" top="1.1805555555555556" bottom="0.9840277777777777" header="0.5111111111111111" footer="0.511111111111111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8"/>
  <sheetViews>
    <sheetView workbookViewId="0" topLeftCell="A1">
      <selection activeCell="A5" sqref="A5:B26"/>
    </sheetView>
  </sheetViews>
  <sheetFormatPr defaultColWidth="7.00390625" defaultRowHeight="15"/>
  <cols>
    <col min="1" max="2" width="37.00390625" style="64" customWidth="1"/>
    <col min="3" max="3" width="10.421875" style="61" hidden="1" customWidth="1"/>
    <col min="4" max="4" width="9.57421875" style="66" hidden="1" customWidth="1"/>
    <col min="5" max="5" width="8.140625" style="66" hidden="1" customWidth="1"/>
    <col min="6" max="6" width="9.57421875" style="67" hidden="1" customWidth="1"/>
    <col min="7" max="7" width="17.421875" style="67" hidden="1" customWidth="1"/>
    <col min="8" max="8" width="12.421875" style="68" hidden="1" customWidth="1"/>
    <col min="9" max="9" width="7.00390625" style="69" hidden="1" customWidth="1"/>
    <col min="10" max="11" width="7.00390625" style="66" hidden="1" customWidth="1"/>
    <col min="12" max="12" width="13.8515625" style="66" hidden="1" customWidth="1"/>
    <col min="13" max="13" width="7.8515625" style="66" hidden="1" customWidth="1"/>
    <col min="14" max="14" width="9.421875" style="66" hidden="1" customWidth="1"/>
    <col min="15" max="15" width="6.8515625" style="66" hidden="1" customWidth="1"/>
    <col min="16" max="16" width="9.00390625" style="66" hidden="1" customWidth="1"/>
    <col min="17" max="17" width="5.8515625" style="66" hidden="1" customWidth="1"/>
    <col min="18" max="18" width="5.28125" style="66" hidden="1" customWidth="1"/>
    <col min="19" max="19" width="6.421875" style="66" hidden="1" customWidth="1"/>
    <col min="20" max="21" width="7.00390625" style="66" hidden="1" customWidth="1"/>
    <col min="22" max="22" width="10.57421875" style="66" hidden="1" customWidth="1"/>
    <col min="23" max="23" width="10.421875" style="66" hidden="1" customWidth="1"/>
    <col min="24" max="24" width="7.00390625" style="66" hidden="1" customWidth="1"/>
    <col min="25" max="16384" width="7.00390625" style="66" customWidth="1"/>
  </cols>
  <sheetData>
    <row r="1" spans="1:2" ht="21.75" customHeight="1">
      <c r="A1" s="70" t="s">
        <v>566</v>
      </c>
      <c r="B1" s="70"/>
    </row>
    <row r="2" spans="1:8" ht="51.75" customHeight="1">
      <c r="A2" s="160" t="s">
        <v>567</v>
      </c>
      <c r="B2" s="161"/>
      <c r="F2" s="66"/>
      <c r="G2" s="66"/>
      <c r="H2" s="66"/>
    </row>
    <row r="3" spans="2:12" ht="15">
      <c r="B3" s="147" t="s">
        <v>469</v>
      </c>
      <c r="D3" s="66">
        <v>12.11</v>
      </c>
      <c r="F3" s="66">
        <v>12.22</v>
      </c>
      <c r="G3" s="66"/>
      <c r="H3" s="66"/>
      <c r="L3" s="66">
        <v>1.2</v>
      </c>
    </row>
    <row r="4" spans="1:14" s="159" customFormat="1" ht="39" customHeight="1">
      <c r="A4" s="162" t="s">
        <v>470</v>
      </c>
      <c r="B4" s="162" t="s">
        <v>481</v>
      </c>
      <c r="C4" s="163"/>
      <c r="F4" s="164" t="s">
        <v>568</v>
      </c>
      <c r="G4" s="164" t="s">
        <v>569</v>
      </c>
      <c r="H4" s="164" t="s">
        <v>570</v>
      </c>
      <c r="I4" s="170"/>
      <c r="L4" s="164" t="s">
        <v>568</v>
      </c>
      <c r="M4" s="171" t="s">
        <v>569</v>
      </c>
      <c r="N4" s="164" t="s">
        <v>570</v>
      </c>
    </row>
    <row r="5" spans="1:24" ht="39" customHeight="1">
      <c r="A5" s="165" t="s">
        <v>482</v>
      </c>
      <c r="B5" s="166" t="s">
        <v>483</v>
      </c>
      <c r="C5" s="82">
        <v>105429</v>
      </c>
      <c r="D5" s="167">
        <v>595734.14</v>
      </c>
      <c r="E5" s="66">
        <f>104401+13602</f>
        <v>118003</v>
      </c>
      <c r="F5" s="67" t="s">
        <v>476</v>
      </c>
      <c r="G5" s="67" t="s">
        <v>477</v>
      </c>
      <c r="H5" s="68">
        <v>596221.15</v>
      </c>
      <c r="I5" s="69" t="e">
        <f>F5-A5</f>
        <v>#VALUE!</v>
      </c>
      <c r="J5" s="111" t="e">
        <f>H5-#REF!</f>
        <v>#REF!</v>
      </c>
      <c r="K5" s="111">
        <v>75943</v>
      </c>
      <c r="L5" s="67" t="s">
        <v>476</v>
      </c>
      <c r="M5" s="67" t="s">
        <v>477</v>
      </c>
      <c r="N5" s="68">
        <v>643048.95</v>
      </c>
      <c r="O5" s="69" t="e">
        <f>L5-A5</f>
        <v>#VALUE!</v>
      </c>
      <c r="P5" s="111" t="e">
        <f>N5-#REF!</f>
        <v>#REF!</v>
      </c>
      <c r="R5" s="66">
        <v>717759</v>
      </c>
      <c r="T5" s="112" t="s">
        <v>476</v>
      </c>
      <c r="U5" s="112" t="s">
        <v>477</v>
      </c>
      <c r="V5" s="113">
        <v>659380.53</v>
      </c>
      <c r="W5" s="66" t="e">
        <f>#REF!-V5</f>
        <v>#REF!</v>
      </c>
      <c r="X5" s="66" t="e">
        <f>T5-A5</f>
        <v>#VALUE!</v>
      </c>
    </row>
    <row r="6" spans="1:22" ht="39" customHeight="1">
      <c r="A6" s="165" t="s">
        <v>484</v>
      </c>
      <c r="B6" s="166" t="s">
        <v>483</v>
      </c>
      <c r="C6" s="82"/>
      <c r="D6" s="167"/>
      <c r="J6" s="111"/>
      <c r="K6" s="111"/>
      <c r="L6" s="67"/>
      <c r="M6" s="67"/>
      <c r="N6" s="68"/>
      <c r="O6" s="69"/>
      <c r="P6" s="111"/>
      <c r="T6" s="112"/>
      <c r="U6" s="112"/>
      <c r="V6" s="113"/>
    </row>
    <row r="7" spans="1:22" ht="39" customHeight="1">
      <c r="A7" s="165" t="s">
        <v>485</v>
      </c>
      <c r="B7" s="166" t="s">
        <v>483</v>
      </c>
      <c r="C7" s="82"/>
      <c r="D7" s="167"/>
      <c r="J7" s="111"/>
      <c r="K7" s="111"/>
      <c r="L7" s="67"/>
      <c r="M7" s="67"/>
      <c r="N7" s="68"/>
      <c r="O7" s="69"/>
      <c r="P7" s="111"/>
      <c r="T7" s="112"/>
      <c r="U7" s="112"/>
      <c r="V7" s="113"/>
    </row>
    <row r="8" spans="1:22" ht="39" customHeight="1">
      <c r="A8" s="165" t="s">
        <v>486</v>
      </c>
      <c r="B8" s="166" t="s">
        <v>483</v>
      </c>
      <c r="C8" s="82"/>
      <c r="D8" s="167"/>
      <c r="J8" s="111"/>
      <c r="K8" s="111"/>
      <c r="L8" s="67"/>
      <c r="M8" s="67"/>
      <c r="N8" s="68"/>
      <c r="O8" s="69"/>
      <c r="P8" s="111"/>
      <c r="T8" s="112"/>
      <c r="U8" s="112"/>
      <c r="V8" s="113"/>
    </row>
    <row r="9" spans="1:22" ht="39" customHeight="1">
      <c r="A9" s="165" t="s">
        <v>487</v>
      </c>
      <c r="B9" s="166" t="s">
        <v>483</v>
      </c>
      <c r="C9" s="82"/>
      <c r="D9" s="167"/>
      <c r="J9" s="111"/>
      <c r="K9" s="111"/>
      <c r="L9" s="67"/>
      <c r="M9" s="67"/>
      <c r="N9" s="68"/>
      <c r="O9" s="69"/>
      <c r="P9" s="111"/>
      <c r="T9" s="112"/>
      <c r="U9" s="112"/>
      <c r="V9" s="113"/>
    </row>
    <row r="10" spans="1:22" ht="39" customHeight="1">
      <c r="A10" s="165" t="s">
        <v>488</v>
      </c>
      <c r="B10" s="166" t="s">
        <v>483</v>
      </c>
      <c r="C10" s="82"/>
      <c r="D10" s="167"/>
      <c r="J10" s="111"/>
      <c r="K10" s="111"/>
      <c r="L10" s="67"/>
      <c r="M10" s="67"/>
      <c r="N10" s="68"/>
      <c r="O10" s="69"/>
      <c r="P10" s="111"/>
      <c r="T10" s="112"/>
      <c r="U10" s="112"/>
      <c r="V10" s="113"/>
    </row>
    <row r="11" spans="1:22" ht="39" customHeight="1">
      <c r="A11" s="165" t="s">
        <v>489</v>
      </c>
      <c r="B11" s="166" t="s">
        <v>483</v>
      </c>
      <c r="C11" s="82"/>
      <c r="D11" s="111"/>
      <c r="J11" s="111"/>
      <c r="K11" s="111"/>
      <c r="L11" s="67"/>
      <c r="M11" s="67"/>
      <c r="N11" s="68"/>
      <c r="O11" s="69"/>
      <c r="P11" s="111"/>
      <c r="T11" s="112"/>
      <c r="U11" s="112"/>
      <c r="V11" s="113"/>
    </row>
    <row r="12" spans="1:23" ht="39" customHeight="1">
      <c r="A12" s="165" t="s">
        <v>490</v>
      </c>
      <c r="B12" s="166" t="s">
        <v>483</v>
      </c>
      <c r="F12" s="168">
        <f>""</f>
      </c>
      <c r="G12" s="168">
        <f>""</f>
      </c>
      <c r="H12" s="168">
        <f>""</f>
      </c>
      <c r="L12" s="168">
        <f>""</f>
      </c>
      <c r="M12" s="172">
        <f>""</f>
      </c>
      <c r="N12" s="168">
        <f>""</f>
      </c>
      <c r="V12" s="173" t="e">
        <f>V13+#REF!+#REF!+#REF!+#REF!+#REF!+#REF!+#REF!+#REF!+#REF!+#REF!+#REF!+#REF!+#REF!+#REF!+#REF!+#REF!+#REF!+#REF!+#REF!+#REF!</f>
        <v>#REF!</v>
      </c>
      <c r="W12" s="173" t="e">
        <f>W13+#REF!+#REF!+#REF!+#REF!+#REF!+#REF!+#REF!+#REF!+#REF!+#REF!+#REF!+#REF!+#REF!+#REF!+#REF!+#REF!+#REF!+#REF!+#REF!+#REF!</f>
        <v>#REF!</v>
      </c>
    </row>
    <row r="13" spans="1:24" ht="39" customHeight="1">
      <c r="A13" s="165" t="s">
        <v>491</v>
      </c>
      <c r="B13" s="166" t="s">
        <v>483</v>
      </c>
      <c r="P13" s="111"/>
      <c r="T13" s="112" t="s">
        <v>571</v>
      </c>
      <c r="U13" s="112" t="s">
        <v>572</v>
      </c>
      <c r="V13" s="113">
        <v>19998</v>
      </c>
      <c r="W13" s="66" t="e">
        <f>#REF!-V13</f>
        <v>#REF!</v>
      </c>
      <c r="X13" s="66" t="e">
        <f>T13-A13</f>
        <v>#VALUE!</v>
      </c>
    </row>
    <row r="14" spans="1:24" ht="39" customHeight="1">
      <c r="A14" s="165" t="s">
        <v>492</v>
      </c>
      <c r="B14" s="166" t="s">
        <v>483</v>
      </c>
      <c r="P14" s="111"/>
      <c r="T14" s="112" t="s">
        <v>573</v>
      </c>
      <c r="U14" s="112" t="s">
        <v>574</v>
      </c>
      <c r="V14" s="113">
        <v>19998</v>
      </c>
      <c r="W14" s="66" t="e">
        <f>#REF!-V14</f>
        <v>#REF!</v>
      </c>
      <c r="X14" s="66" t="e">
        <f>T14-A14</f>
        <v>#VALUE!</v>
      </c>
    </row>
    <row r="15" spans="1:24" ht="39" customHeight="1">
      <c r="A15" s="165" t="s">
        <v>493</v>
      </c>
      <c r="B15" s="166" t="s">
        <v>483</v>
      </c>
      <c r="P15" s="111"/>
      <c r="T15" s="112" t="s">
        <v>575</v>
      </c>
      <c r="U15" s="112" t="s">
        <v>576</v>
      </c>
      <c r="V15" s="113">
        <v>19998</v>
      </c>
      <c r="W15" s="66" t="e">
        <f>#REF!-V15</f>
        <v>#REF!</v>
      </c>
      <c r="X15" s="66" t="e">
        <f>T15-A15</f>
        <v>#VALUE!</v>
      </c>
    </row>
    <row r="16" spans="1:16" ht="39" customHeight="1">
      <c r="A16" s="165" t="s">
        <v>494</v>
      </c>
      <c r="B16" s="166" t="s">
        <v>483</v>
      </c>
      <c r="P16" s="111"/>
    </row>
    <row r="17" spans="1:16" ht="39" customHeight="1">
      <c r="A17" s="165" t="s">
        <v>495</v>
      </c>
      <c r="B17" s="166" t="s">
        <v>483</v>
      </c>
      <c r="C17" s="66"/>
      <c r="F17" s="66"/>
      <c r="G17" s="66"/>
      <c r="H17" s="66"/>
      <c r="I17" s="66"/>
      <c r="P17" s="111"/>
    </row>
    <row r="18" spans="1:16" ht="39" customHeight="1">
      <c r="A18" s="165" t="s">
        <v>496</v>
      </c>
      <c r="B18" s="166" t="s">
        <v>483</v>
      </c>
      <c r="C18" s="66"/>
      <c r="F18" s="66"/>
      <c r="G18" s="66"/>
      <c r="H18" s="66"/>
      <c r="I18" s="66"/>
      <c r="P18" s="111"/>
    </row>
    <row r="19" spans="1:16" ht="39" customHeight="1">
      <c r="A19" s="165" t="s">
        <v>497</v>
      </c>
      <c r="B19" s="166" t="s">
        <v>483</v>
      </c>
      <c r="C19" s="66"/>
      <c r="F19" s="66"/>
      <c r="G19" s="66"/>
      <c r="H19" s="66"/>
      <c r="I19" s="66"/>
      <c r="P19" s="111"/>
    </row>
    <row r="20" spans="1:16" ht="39" customHeight="1">
      <c r="A20" s="165" t="s">
        <v>498</v>
      </c>
      <c r="B20" s="166" t="s">
        <v>483</v>
      </c>
      <c r="C20" s="66"/>
      <c r="F20" s="66"/>
      <c r="G20" s="66"/>
      <c r="H20" s="66"/>
      <c r="I20" s="66"/>
      <c r="P20" s="111"/>
    </row>
    <row r="21" spans="1:16" ht="39" customHeight="1">
      <c r="A21" s="165" t="s">
        <v>499</v>
      </c>
      <c r="B21" s="166" t="s">
        <v>483</v>
      </c>
      <c r="C21" s="66"/>
      <c r="F21" s="66"/>
      <c r="G21" s="66"/>
      <c r="H21" s="66"/>
      <c r="I21" s="66"/>
      <c r="P21" s="111"/>
    </row>
    <row r="22" spans="1:16" ht="39" customHeight="1">
      <c r="A22" s="165" t="s">
        <v>500</v>
      </c>
      <c r="B22" s="166" t="s">
        <v>483</v>
      </c>
      <c r="C22" s="66"/>
      <c r="F22" s="66"/>
      <c r="G22" s="66"/>
      <c r="H22" s="66"/>
      <c r="I22" s="66"/>
      <c r="P22" s="111"/>
    </row>
    <row r="23" spans="1:16" ht="39" customHeight="1">
      <c r="A23" s="165" t="s">
        <v>501</v>
      </c>
      <c r="B23" s="166" t="s">
        <v>483</v>
      </c>
      <c r="C23" s="66"/>
      <c r="F23" s="66"/>
      <c r="G23" s="66"/>
      <c r="H23" s="66"/>
      <c r="I23" s="66"/>
      <c r="P23" s="111"/>
    </row>
    <row r="24" spans="1:16" ht="39" customHeight="1">
      <c r="A24" s="165" t="s">
        <v>502</v>
      </c>
      <c r="B24" s="166" t="s">
        <v>483</v>
      </c>
      <c r="C24" s="66"/>
      <c r="F24" s="66"/>
      <c r="G24" s="66"/>
      <c r="H24" s="66"/>
      <c r="I24" s="66"/>
      <c r="P24" s="111"/>
    </row>
    <row r="25" spans="1:16" ht="39" customHeight="1">
      <c r="A25" s="169" t="s">
        <v>503</v>
      </c>
      <c r="B25" s="166" t="s">
        <v>483</v>
      </c>
      <c r="C25" s="66"/>
      <c r="F25" s="66"/>
      <c r="G25" s="66"/>
      <c r="H25" s="66"/>
      <c r="I25" s="66"/>
      <c r="P25" s="111"/>
    </row>
    <row r="26" spans="1:16" ht="39" customHeight="1">
      <c r="A26" s="165" t="s">
        <v>74</v>
      </c>
      <c r="B26" s="166" t="s">
        <v>483</v>
      </c>
      <c r="C26" s="66"/>
      <c r="F26" s="66"/>
      <c r="G26" s="66"/>
      <c r="H26" s="66"/>
      <c r="I26" s="66"/>
      <c r="P26" s="111"/>
    </row>
    <row r="27" spans="1:16" ht="19.5" customHeight="1">
      <c r="A27" s="158" t="s">
        <v>577</v>
      </c>
      <c r="B27" s="66"/>
      <c r="C27" s="66"/>
      <c r="F27" s="66"/>
      <c r="G27" s="66"/>
      <c r="H27" s="66"/>
      <c r="I27" s="66"/>
      <c r="P27" s="111"/>
    </row>
    <row r="28" spans="1:16" ht="19.5" customHeight="1">
      <c r="A28" s="66"/>
      <c r="B28" s="66"/>
      <c r="C28" s="66"/>
      <c r="F28" s="66"/>
      <c r="G28" s="66"/>
      <c r="H28" s="66"/>
      <c r="I28" s="66"/>
      <c r="P28" s="111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B8" sqref="B8"/>
    </sheetView>
  </sheetViews>
  <sheetFormatPr defaultColWidth="0" defaultRowHeight="15"/>
  <cols>
    <col min="1" max="2" width="37.57421875" style="141" customWidth="1"/>
    <col min="3" max="3" width="8.00390625" style="141" bestFit="1" customWidth="1"/>
    <col min="4" max="4" width="7.8515625" style="141" bestFit="1" customWidth="1"/>
    <col min="5" max="5" width="8.421875" style="141" hidden="1" customWidth="1"/>
    <col min="6" max="6" width="7.8515625" style="141" hidden="1" customWidth="1"/>
    <col min="7" max="254" width="7.8515625" style="141" customWidth="1"/>
    <col min="255" max="255" width="35.7109375" style="141" customWidth="1"/>
    <col min="256" max="256" width="0" style="141" hidden="1" customWidth="1"/>
  </cols>
  <sheetData>
    <row r="1" spans="1:2" ht="27" customHeight="1">
      <c r="A1" s="142" t="s">
        <v>578</v>
      </c>
      <c r="B1" s="143"/>
    </row>
    <row r="2" spans="1:2" ht="39.75" customHeight="1">
      <c r="A2" s="144" t="s">
        <v>579</v>
      </c>
      <c r="B2" s="145"/>
    </row>
    <row r="3" spans="1:2" s="137" customFormat="1" ht="18.75" customHeight="1">
      <c r="A3" s="146"/>
      <c r="B3" s="147" t="s">
        <v>469</v>
      </c>
    </row>
    <row r="4" spans="1:3" s="138" customFormat="1" ht="53.25" customHeight="1">
      <c r="A4" s="148" t="s">
        <v>480</v>
      </c>
      <c r="B4" s="149" t="s">
        <v>481</v>
      </c>
      <c r="C4" s="150"/>
    </row>
    <row r="5" spans="1:3" s="139" customFormat="1" ht="53.25" customHeight="1">
      <c r="A5" s="151" t="s">
        <v>580</v>
      </c>
      <c r="B5" s="152">
        <v>0</v>
      </c>
      <c r="C5" s="153"/>
    </row>
    <row r="6" spans="1:5" s="137" customFormat="1" ht="53.25" customHeight="1">
      <c r="A6" s="151" t="s">
        <v>580</v>
      </c>
      <c r="B6" s="152">
        <v>0</v>
      </c>
      <c r="C6" s="154"/>
      <c r="E6" s="137">
        <v>988753</v>
      </c>
    </row>
    <row r="7" spans="1:5" s="137" customFormat="1" ht="53.25" customHeight="1">
      <c r="A7" s="151" t="s">
        <v>580</v>
      </c>
      <c r="B7" s="152">
        <v>0</v>
      </c>
      <c r="C7" s="154"/>
      <c r="E7" s="137">
        <v>822672</v>
      </c>
    </row>
    <row r="8" spans="1:3" s="140" customFormat="1" ht="53.25" customHeight="1">
      <c r="A8" s="155" t="s">
        <v>581</v>
      </c>
      <c r="B8" s="156">
        <v>0</v>
      </c>
      <c r="C8" s="157"/>
    </row>
    <row r="9" ht="14.25">
      <c r="A9" s="158" t="s">
        <v>577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B8"/>
  <sheetViews>
    <sheetView workbookViewId="0" topLeftCell="A1">
      <selection activeCell="B9" sqref="B9"/>
    </sheetView>
  </sheetViews>
  <sheetFormatPr defaultColWidth="9.00390625" defaultRowHeight="15"/>
  <cols>
    <col min="1" max="1" width="33.28125" style="118" customWidth="1"/>
    <col min="2" max="2" width="33.28125" style="119" customWidth="1"/>
    <col min="3" max="16384" width="9.00390625" style="118" customWidth="1"/>
  </cols>
  <sheetData>
    <row r="1" ht="21" customHeight="1">
      <c r="A1" s="114" t="s">
        <v>582</v>
      </c>
    </row>
    <row r="2" spans="1:2" ht="24.75" customHeight="1">
      <c r="A2" s="120" t="s">
        <v>583</v>
      </c>
      <c r="B2" s="120"/>
    </row>
    <row r="3" s="114" customFormat="1" ht="24" customHeight="1">
      <c r="B3" s="122" t="s">
        <v>506</v>
      </c>
    </row>
    <row r="4" spans="1:2" s="194" customFormat="1" ht="51" customHeight="1">
      <c r="A4" s="196" t="s">
        <v>584</v>
      </c>
      <c r="B4" s="197" t="s">
        <v>481</v>
      </c>
    </row>
    <row r="5" spans="1:2" s="195" customFormat="1" ht="48" customHeight="1">
      <c r="A5" s="198" t="s">
        <v>585</v>
      </c>
      <c r="B5" s="199" t="s">
        <v>586</v>
      </c>
    </row>
    <row r="6" spans="1:2" s="195" customFormat="1" ht="48" customHeight="1">
      <c r="A6" s="198" t="s">
        <v>587</v>
      </c>
      <c r="B6" s="199" t="s">
        <v>588</v>
      </c>
    </row>
    <row r="7" spans="1:2" s="115" customFormat="1" ht="48" customHeight="1">
      <c r="A7" s="123" t="s">
        <v>581</v>
      </c>
      <c r="B7" s="200" t="s">
        <v>589</v>
      </c>
    </row>
    <row r="8" ht="14.25">
      <c r="A8" s="158" t="s">
        <v>514</v>
      </c>
    </row>
  </sheetData>
  <sheetProtection/>
  <mergeCells count="1">
    <mergeCell ref="A2:B2"/>
  </mergeCells>
  <printOptions horizontalCentered="1"/>
  <pageMargins left="0.9199999999999999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X23"/>
  <sheetViews>
    <sheetView workbookViewId="0" topLeftCell="A1">
      <selection activeCell="B7" sqref="B7"/>
    </sheetView>
  </sheetViews>
  <sheetFormatPr defaultColWidth="7.00390625" defaultRowHeight="15"/>
  <cols>
    <col min="1" max="1" width="35.140625" style="64" customWidth="1"/>
    <col min="2" max="2" width="29.57421875" style="65" customWidth="1"/>
    <col min="3" max="3" width="10.421875" style="61" hidden="1" customWidth="1"/>
    <col min="4" max="4" width="9.57421875" style="66" hidden="1" customWidth="1"/>
    <col min="5" max="5" width="8.140625" style="66" hidden="1" customWidth="1"/>
    <col min="6" max="6" width="9.57421875" style="67" hidden="1" customWidth="1"/>
    <col min="7" max="7" width="17.421875" style="67" hidden="1" customWidth="1"/>
    <col min="8" max="8" width="12.421875" style="68" hidden="1" customWidth="1"/>
    <col min="9" max="9" width="7.00390625" style="69" hidden="1" customWidth="1"/>
    <col min="10" max="11" width="7.00390625" style="66" hidden="1" customWidth="1"/>
    <col min="12" max="12" width="13.8515625" style="66" hidden="1" customWidth="1"/>
    <col min="13" max="13" width="7.8515625" style="66" hidden="1" customWidth="1"/>
    <col min="14" max="14" width="9.421875" style="66" hidden="1" customWidth="1"/>
    <col min="15" max="15" width="6.8515625" style="66" hidden="1" customWidth="1"/>
    <col min="16" max="16" width="9.00390625" style="66" hidden="1" customWidth="1"/>
    <col min="17" max="17" width="5.8515625" style="66" hidden="1" customWidth="1"/>
    <col min="18" max="18" width="5.28125" style="66" hidden="1" customWidth="1"/>
    <col min="19" max="19" width="6.421875" style="66" hidden="1" customWidth="1"/>
    <col min="20" max="21" width="7.00390625" style="66" hidden="1" customWidth="1"/>
    <col min="22" max="22" width="10.57421875" style="66" hidden="1" customWidth="1"/>
    <col min="23" max="23" width="10.421875" style="66" hidden="1" customWidth="1"/>
    <col min="24" max="24" width="7.00390625" style="66" hidden="1" customWidth="1"/>
    <col min="25" max="16384" width="7.00390625" style="66" customWidth="1"/>
  </cols>
  <sheetData>
    <row r="1" ht="29.25" customHeight="1">
      <c r="A1" s="70" t="s">
        <v>590</v>
      </c>
    </row>
    <row r="2" spans="1:8" ht="28.5" customHeight="1">
      <c r="A2" s="71" t="s">
        <v>591</v>
      </c>
      <c r="B2" s="73"/>
      <c r="F2" s="66"/>
      <c r="G2" s="66"/>
      <c r="H2" s="66"/>
    </row>
    <row r="3" spans="1:12" s="61" customFormat="1" ht="21.75" customHeight="1">
      <c r="A3" s="64"/>
      <c r="B3" s="188" t="s">
        <v>506</v>
      </c>
      <c r="D3" s="61">
        <v>12.11</v>
      </c>
      <c r="F3" s="61">
        <v>12.22</v>
      </c>
      <c r="I3" s="65"/>
      <c r="L3" s="61">
        <v>1.2</v>
      </c>
    </row>
    <row r="4" spans="1:14" s="61" customFormat="1" ht="39" customHeight="1">
      <c r="A4" s="162" t="s">
        <v>584</v>
      </c>
      <c r="B4" s="77" t="s">
        <v>592</v>
      </c>
      <c r="F4" s="78" t="s">
        <v>593</v>
      </c>
      <c r="G4" s="78" t="s">
        <v>594</v>
      </c>
      <c r="H4" s="78" t="s">
        <v>595</v>
      </c>
      <c r="I4" s="65"/>
      <c r="L4" s="78" t="s">
        <v>593</v>
      </c>
      <c r="M4" s="96" t="s">
        <v>594</v>
      </c>
      <c r="N4" s="78" t="s">
        <v>595</v>
      </c>
    </row>
    <row r="5" spans="1:24" s="64" customFormat="1" ht="39" customHeight="1">
      <c r="A5" s="189" t="s">
        <v>596</v>
      </c>
      <c r="B5" s="166" t="s">
        <v>588</v>
      </c>
      <c r="C5" s="64">
        <v>105429</v>
      </c>
      <c r="D5" s="64">
        <v>595734.14</v>
      </c>
      <c r="E5" s="64">
        <f>104401+13602</f>
        <v>118003</v>
      </c>
      <c r="F5" s="190" t="s">
        <v>476</v>
      </c>
      <c r="G5" s="190" t="s">
        <v>597</v>
      </c>
      <c r="H5" s="190">
        <v>596221.15</v>
      </c>
      <c r="I5" s="64" t="e">
        <f>F5-A5</f>
        <v>#VALUE!</v>
      </c>
      <c r="J5" s="64">
        <f>H5-B5</f>
        <v>596213.15</v>
      </c>
      <c r="K5" s="64">
        <v>75943</v>
      </c>
      <c r="L5" s="190" t="s">
        <v>476</v>
      </c>
      <c r="M5" s="190" t="s">
        <v>597</v>
      </c>
      <c r="N5" s="190">
        <v>643048.95</v>
      </c>
      <c r="O5" s="64" t="e">
        <f>L5-A5</f>
        <v>#VALUE!</v>
      </c>
      <c r="P5" s="64">
        <f>N5-B5</f>
        <v>643040.95</v>
      </c>
      <c r="R5" s="64">
        <v>717759</v>
      </c>
      <c r="T5" s="193" t="s">
        <v>476</v>
      </c>
      <c r="U5" s="193" t="s">
        <v>597</v>
      </c>
      <c r="V5" s="193">
        <v>659380.53</v>
      </c>
      <c r="W5" s="64">
        <f>B5-V5</f>
        <v>-659372.53</v>
      </c>
      <c r="X5" s="64" t="e">
        <f>T5-A5</f>
        <v>#VALUE!</v>
      </c>
    </row>
    <row r="6" spans="1:24" s="61" customFormat="1" ht="39" customHeight="1">
      <c r="A6" s="189" t="s">
        <v>598</v>
      </c>
      <c r="B6" s="191">
        <v>50</v>
      </c>
      <c r="C6" s="82">
        <v>105429</v>
      </c>
      <c r="D6" s="83">
        <v>595734.14</v>
      </c>
      <c r="E6" s="61">
        <f>104401+13602</f>
        <v>118003</v>
      </c>
      <c r="F6" s="84" t="s">
        <v>476</v>
      </c>
      <c r="G6" s="84" t="s">
        <v>597</v>
      </c>
      <c r="H6" s="97">
        <v>596221.15</v>
      </c>
      <c r="I6" s="65" t="e">
        <f>F6-A6</f>
        <v>#VALUE!</v>
      </c>
      <c r="J6" s="82">
        <f>H6-B6</f>
        <v>596171.15</v>
      </c>
      <c r="K6" s="82">
        <v>75943</v>
      </c>
      <c r="L6" s="84" t="s">
        <v>476</v>
      </c>
      <c r="M6" s="84" t="s">
        <v>597</v>
      </c>
      <c r="N6" s="97">
        <v>643048.95</v>
      </c>
      <c r="O6" s="65" t="e">
        <f>L6-A6</f>
        <v>#VALUE!</v>
      </c>
      <c r="P6" s="82">
        <f>N6-B6</f>
        <v>642998.95</v>
      </c>
      <c r="R6" s="61">
        <v>717759</v>
      </c>
      <c r="T6" s="104" t="s">
        <v>476</v>
      </c>
      <c r="U6" s="104" t="s">
        <v>597</v>
      </c>
      <c r="V6" s="105">
        <v>659380.53</v>
      </c>
      <c r="W6" s="61">
        <f>B6-V6</f>
        <v>-659330.53</v>
      </c>
      <c r="X6" s="61" t="e">
        <f>T6-A6</f>
        <v>#VALUE!</v>
      </c>
    </row>
    <row r="7" spans="1:23" s="61" customFormat="1" ht="39" customHeight="1">
      <c r="A7" s="192" t="s">
        <v>74</v>
      </c>
      <c r="B7" s="81">
        <v>58</v>
      </c>
      <c r="F7" s="78">
        <f>""</f>
      </c>
      <c r="G7" s="78">
        <f>""</f>
      </c>
      <c r="H7" s="78">
        <f>""</f>
      </c>
      <c r="I7" s="65"/>
      <c r="L7" s="78">
        <f>""</f>
      </c>
      <c r="M7" s="96">
        <f>""</f>
      </c>
      <c r="N7" s="78">
        <f>""</f>
      </c>
      <c r="V7" s="110" t="e">
        <f>V8+#REF!+#REF!+#REF!+#REF!+#REF!+#REF!+#REF!+#REF!+#REF!+#REF!+#REF!+#REF!+#REF!+#REF!+#REF!+#REF!+#REF!+#REF!+#REF!+#REF!</f>
        <v>#REF!</v>
      </c>
      <c r="W7" s="110" t="e">
        <f>W8+#REF!+#REF!+#REF!+#REF!+#REF!+#REF!+#REF!+#REF!+#REF!+#REF!+#REF!+#REF!+#REF!+#REF!+#REF!+#REF!+#REF!+#REF!+#REF!+#REF!</f>
        <v>#REF!</v>
      </c>
    </row>
    <row r="8" spans="1:24" ht="19.5" customHeight="1">
      <c r="A8" s="158"/>
      <c r="P8" s="111"/>
      <c r="T8" s="112" t="s">
        <v>571</v>
      </c>
      <c r="U8" s="112" t="s">
        <v>572</v>
      </c>
      <c r="V8" s="113">
        <v>19998</v>
      </c>
      <c r="W8" s="66">
        <f>B8-V8</f>
        <v>-19998</v>
      </c>
      <c r="X8" s="66">
        <f>T8-A8</f>
        <v>232</v>
      </c>
    </row>
    <row r="9" spans="16:24" ht="19.5" customHeight="1">
      <c r="P9" s="111"/>
      <c r="T9" s="112" t="s">
        <v>573</v>
      </c>
      <c r="U9" s="112" t="s">
        <v>574</v>
      </c>
      <c r="V9" s="113">
        <v>19998</v>
      </c>
      <c r="W9" s="66">
        <f>B9-V9</f>
        <v>-19998</v>
      </c>
      <c r="X9" s="66">
        <f>T9-A9</f>
        <v>23203</v>
      </c>
    </row>
    <row r="10" spans="16:24" ht="19.5" customHeight="1">
      <c r="P10" s="111"/>
      <c r="T10" s="112" t="s">
        <v>575</v>
      </c>
      <c r="U10" s="112" t="s">
        <v>576</v>
      </c>
      <c r="V10" s="113">
        <v>19998</v>
      </c>
      <c r="W10" s="66">
        <f>B10-V10</f>
        <v>-19998</v>
      </c>
      <c r="X10" s="66">
        <f>T10-A10</f>
        <v>2320301</v>
      </c>
    </row>
    <row r="11" ht="19.5" customHeight="1">
      <c r="P11" s="111"/>
    </row>
    <row r="12" ht="19.5" customHeight="1">
      <c r="P12" s="111"/>
    </row>
    <row r="13" ht="19.5" customHeight="1">
      <c r="P13" s="111"/>
    </row>
    <row r="14" ht="19.5" customHeight="1">
      <c r="P14" s="111"/>
    </row>
    <row r="15" ht="19.5" customHeight="1">
      <c r="P15" s="111"/>
    </row>
    <row r="16" ht="19.5" customHeight="1">
      <c r="P16" s="111"/>
    </row>
    <row r="17" ht="19.5" customHeight="1">
      <c r="P17" s="111"/>
    </row>
    <row r="18" ht="19.5" customHeight="1">
      <c r="P18" s="111"/>
    </row>
    <row r="19" ht="19.5" customHeight="1">
      <c r="P19" s="111"/>
    </row>
    <row r="20" ht="19.5" customHeight="1">
      <c r="P20" s="111"/>
    </row>
    <row r="21" ht="19.5" customHeight="1">
      <c r="P21" s="111"/>
    </row>
    <row r="22" ht="19.5" customHeight="1">
      <c r="P22" s="111"/>
    </row>
    <row r="23" ht="19.5" customHeight="1">
      <c r="P23" s="111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Y26"/>
  <sheetViews>
    <sheetView workbookViewId="0" topLeftCell="A1">
      <selection activeCell="A13" sqref="A13"/>
    </sheetView>
  </sheetViews>
  <sheetFormatPr defaultColWidth="7.00390625" defaultRowHeight="15"/>
  <cols>
    <col min="1" max="1" width="14.57421875" style="64" customWidth="1"/>
    <col min="2" max="2" width="46.57421875" style="61" customWidth="1"/>
    <col min="3" max="3" width="13.00390625" style="65" customWidth="1"/>
    <col min="4" max="4" width="10.421875" style="61" hidden="1" customWidth="1"/>
    <col min="5" max="5" width="9.57421875" style="66" hidden="1" customWidth="1"/>
    <col min="6" max="6" width="8.140625" style="66" hidden="1" customWidth="1"/>
    <col min="7" max="7" width="9.57421875" style="67" hidden="1" customWidth="1"/>
    <col min="8" max="8" width="17.421875" style="67" hidden="1" customWidth="1"/>
    <col min="9" max="9" width="12.421875" style="68" hidden="1" customWidth="1"/>
    <col min="10" max="10" width="7.00390625" style="69" hidden="1" customWidth="1"/>
    <col min="11" max="12" width="7.00390625" style="66" hidden="1" customWidth="1"/>
    <col min="13" max="13" width="13.8515625" style="66" hidden="1" customWidth="1"/>
    <col min="14" max="14" width="7.8515625" style="66" hidden="1" customWidth="1"/>
    <col min="15" max="15" width="9.421875" style="66" hidden="1" customWidth="1"/>
    <col min="16" max="16" width="6.8515625" style="66" hidden="1" customWidth="1"/>
    <col min="17" max="17" width="9.00390625" style="66" hidden="1" customWidth="1"/>
    <col min="18" max="18" width="5.8515625" style="66" hidden="1" customWidth="1"/>
    <col min="19" max="19" width="5.28125" style="66" hidden="1" customWidth="1"/>
    <col min="20" max="20" width="6.421875" style="66" hidden="1" customWidth="1"/>
    <col min="21" max="22" width="7.00390625" style="66" hidden="1" customWidth="1"/>
    <col min="23" max="23" width="10.57421875" style="66" hidden="1" customWidth="1"/>
    <col min="24" max="24" width="10.421875" style="66" hidden="1" customWidth="1"/>
    <col min="25" max="25" width="7.00390625" style="66" hidden="1" customWidth="1"/>
    <col min="26" max="16384" width="7.00390625" style="66" customWidth="1"/>
  </cols>
  <sheetData>
    <row r="1" ht="23.25" customHeight="1">
      <c r="A1" s="70" t="s">
        <v>599</v>
      </c>
    </row>
    <row r="2" spans="1:9" ht="22.5">
      <c r="A2" s="71" t="s">
        <v>600</v>
      </c>
      <c r="B2" s="72"/>
      <c r="C2" s="73"/>
      <c r="G2" s="66"/>
      <c r="H2" s="66"/>
      <c r="I2" s="66"/>
    </row>
    <row r="3" spans="3:13" ht="15">
      <c r="C3" s="147" t="s">
        <v>469</v>
      </c>
      <c r="E3" s="66">
        <v>12.11</v>
      </c>
      <c r="G3" s="66">
        <v>12.22</v>
      </c>
      <c r="H3" s="66"/>
      <c r="I3" s="66"/>
      <c r="M3" s="66">
        <v>1.2</v>
      </c>
    </row>
    <row r="4" spans="1:15" ht="45.75" customHeight="1">
      <c r="A4" s="75" t="s">
        <v>601</v>
      </c>
      <c r="B4" s="76" t="s">
        <v>602</v>
      </c>
      <c r="C4" s="77" t="s">
        <v>592</v>
      </c>
      <c r="G4" s="168" t="s">
        <v>603</v>
      </c>
      <c r="H4" s="168" t="s">
        <v>604</v>
      </c>
      <c r="I4" s="168" t="s">
        <v>605</v>
      </c>
      <c r="M4" s="168" t="s">
        <v>603</v>
      </c>
      <c r="N4" s="172" t="s">
        <v>604</v>
      </c>
      <c r="O4" s="168" t="s">
        <v>605</v>
      </c>
    </row>
    <row r="5" spans="1:25" ht="45.75" customHeight="1">
      <c r="A5" s="79" t="s">
        <v>606</v>
      </c>
      <c r="B5" s="80" t="s">
        <v>607</v>
      </c>
      <c r="C5" s="176">
        <v>0</v>
      </c>
      <c r="D5" s="82">
        <v>105429</v>
      </c>
      <c r="E5" s="167">
        <v>595734.14</v>
      </c>
      <c r="F5" s="66">
        <f>104401+13602</f>
        <v>118003</v>
      </c>
      <c r="G5" s="67" t="s">
        <v>476</v>
      </c>
      <c r="H5" s="67" t="s">
        <v>477</v>
      </c>
      <c r="I5" s="68">
        <v>596221.15</v>
      </c>
      <c r="J5" s="69">
        <f>G5-A5</f>
        <v>-22</v>
      </c>
      <c r="K5" s="111">
        <f>I5-C5</f>
        <v>596221.15</v>
      </c>
      <c r="L5" s="111">
        <v>75943</v>
      </c>
      <c r="M5" s="67" t="s">
        <v>476</v>
      </c>
      <c r="N5" s="67" t="s">
        <v>477</v>
      </c>
      <c r="O5" s="68">
        <v>643048.95</v>
      </c>
      <c r="P5" s="69">
        <f>M5-A5</f>
        <v>-22</v>
      </c>
      <c r="Q5" s="111">
        <f>O5-C5</f>
        <v>643048.95</v>
      </c>
      <c r="S5" s="66">
        <v>717759</v>
      </c>
      <c r="U5" s="112" t="s">
        <v>476</v>
      </c>
      <c r="V5" s="112" t="s">
        <v>477</v>
      </c>
      <c r="W5" s="113">
        <v>659380.53</v>
      </c>
      <c r="X5" s="66">
        <f>C5-W5</f>
        <v>-659380.53</v>
      </c>
      <c r="Y5" s="66">
        <f>U5-A5</f>
        <v>-22</v>
      </c>
    </row>
    <row r="6" spans="1:25" s="174" customFormat="1" ht="45.75" customHeight="1">
      <c r="A6" s="177" t="s">
        <v>608</v>
      </c>
      <c r="B6" s="178" t="s">
        <v>609</v>
      </c>
      <c r="C6" s="166" t="s">
        <v>588</v>
      </c>
      <c r="D6" s="179"/>
      <c r="E6" s="174">
        <v>7616.62</v>
      </c>
      <c r="G6" s="180" t="s">
        <v>610</v>
      </c>
      <c r="H6" s="180" t="s">
        <v>611</v>
      </c>
      <c r="I6" s="180">
        <v>7616.62</v>
      </c>
      <c r="J6" s="174">
        <f>G6-A6</f>
        <v>-2200</v>
      </c>
      <c r="K6" s="174">
        <f>I6-C6</f>
        <v>7608.62</v>
      </c>
      <c r="M6" s="180" t="s">
        <v>610</v>
      </c>
      <c r="N6" s="180" t="s">
        <v>611</v>
      </c>
      <c r="O6" s="180">
        <v>7749.58</v>
      </c>
      <c r="P6" s="174">
        <f>M6-A6</f>
        <v>-2200</v>
      </c>
      <c r="Q6" s="174">
        <f>O6-C6</f>
        <v>7741.58</v>
      </c>
      <c r="U6" s="186" t="s">
        <v>610</v>
      </c>
      <c r="V6" s="186" t="s">
        <v>611</v>
      </c>
      <c r="W6" s="186">
        <v>8475.47</v>
      </c>
      <c r="X6" s="174">
        <f>C6-W6</f>
        <v>-8467.47</v>
      </c>
      <c r="Y6" s="174">
        <f>U6-A6</f>
        <v>-2200</v>
      </c>
    </row>
    <row r="7" spans="1:25" s="175" customFormat="1" ht="45.75" customHeight="1">
      <c r="A7" s="181" t="s">
        <v>612</v>
      </c>
      <c r="B7" s="182" t="s">
        <v>613</v>
      </c>
      <c r="C7" s="166" t="s">
        <v>588</v>
      </c>
      <c r="D7" s="183"/>
      <c r="E7" s="175">
        <v>3922.87</v>
      </c>
      <c r="G7" s="184" t="s">
        <v>614</v>
      </c>
      <c r="H7" s="184" t="s">
        <v>615</v>
      </c>
      <c r="I7" s="184">
        <v>3922.87</v>
      </c>
      <c r="J7" s="175">
        <f>G7-A7</f>
        <v>-220000</v>
      </c>
      <c r="K7" s="175">
        <f>I7-C7</f>
        <v>3914.87</v>
      </c>
      <c r="L7" s="175">
        <v>750</v>
      </c>
      <c r="M7" s="184" t="s">
        <v>614</v>
      </c>
      <c r="N7" s="184" t="s">
        <v>615</v>
      </c>
      <c r="O7" s="184">
        <v>4041.81</v>
      </c>
      <c r="P7" s="175">
        <f>M7-A7</f>
        <v>-220000</v>
      </c>
      <c r="Q7" s="175">
        <f>O7-C7</f>
        <v>4033.81</v>
      </c>
      <c r="U7" s="187" t="s">
        <v>614</v>
      </c>
      <c r="V7" s="187" t="s">
        <v>615</v>
      </c>
      <c r="W7" s="187">
        <v>4680.94</v>
      </c>
      <c r="X7" s="175">
        <f>C7-W7</f>
        <v>-4672.94</v>
      </c>
      <c r="Y7" s="175">
        <f>U7-A7</f>
        <v>-220000</v>
      </c>
    </row>
    <row r="8" spans="1:25" ht="45.75" customHeight="1">
      <c r="A8" s="177" t="s">
        <v>616</v>
      </c>
      <c r="B8" s="177" t="s">
        <v>617</v>
      </c>
      <c r="C8" s="176">
        <v>0</v>
      </c>
      <c r="D8" s="82"/>
      <c r="E8" s="111">
        <v>7616.62</v>
      </c>
      <c r="G8" s="67" t="s">
        <v>610</v>
      </c>
      <c r="H8" s="67" t="s">
        <v>611</v>
      </c>
      <c r="I8" s="68">
        <v>7616.62</v>
      </c>
      <c r="J8" s="69">
        <f>G8-A8</f>
        <v>-2201</v>
      </c>
      <c r="K8" s="111">
        <f>I8-C8</f>
        <v>7616.62</v>
      </c>
      <c r="L8" s="111"/>
      <c r="M8" s="67" t="s">
        <v>610</v>
      </c>
      <c r="N8" s="67" t="s">
        <v>611</v>
      </c>
      <c r="O8" s="68">
        <v>7749.58</v>
      </c>
      <c r="P8" s="69">
        <f>M8-A8</f>
        <v>-2201</v>
      </c>
      <c r="Q8" s="111">
        <f>O8-C8</f>
        <v>7749.58</v>
      </c>
      <c r="U8" s="112" t="s">
        <v>610</v>
      </c>
      <c r="V8" s="112" t="s">
        <v>611</v>
      </c>
      <c r="W8" s="113">
        <v>8475.47</v>
      </c>
      <c r="X8" s="66">
        <f>C8-W8</f>
        <v>-8475.47</v>
      </c>
      <c r="Y8" s="66">
        <f>U8-A8</f>
        <v>-2201</v>
      </c>
    </row>
    <row r="9" spans="1:25" ht="45.75" customHeight="1">
      <c r="A9" s="181" t="s">
        <v>618</v>
      </c>
      <c r="B9" s="181" t="s">
        <v>619</v>
      </c>
      <c r="C9" s="176">
        <v>0</v>
      </c>
      <c r="D9" s="82"/>
      <c r="E9" s="111">
        <v>3922.87</v>
      </c>
      <c r="G9" s="67" t="s">
        <v>614</v>
      </c>
      <c r="H9" s="67" t="s">
        <v>615</v>
      </c>
      <c r="I9" s="68">
        <v>3922.87</v>
      </c>
      <c r="J9" s="69">
        <f>G9-A9</f>
        <v>-220100</v>
      </c>
      <c r="K9" s="111">
        <f>I9-C9</f>
        <v>3922.87</v>
      </c>
      <c r="L9" s="111">
        <v>750</v>
      </c>
      <c r="M9" s="67" t="s">
        <v>614</v>
      </c>
      <c r="N9" s="67" t="s">
        <v>615</v>
      </c>
      <c r="O9" s="68">
        <v>4041.81</v>
      </c>
      <c r="P9" s="69">
        <f>M9-A9</f>
        <v>-220100</v>
      </c>
      <c r="Q9" s="111">
        <f>O9-C9</f>
        <v>4041.81</v>
      </c>
      <c r="U9" s="112" t="s">
        <v>614</v>
      </c>
      <c r="V9" s="112" t="s">
        <v>615</v>
      </c>
      <c r="W9" s="113">
        <v>4680.94</v>
      </c>
      <c r="X9" s="66">
        <f>C9-W9</f>
        <v>-4680.94</v>
      </c>
      <c r="Y9" s="66">
        <f>U9-A9</f>
        <v>-220100</v>
      </c>
    </row>
    <row r="10" spans="1:24" ht="45.75" customHeight="1">
      <c r="A10" s="94" t="s">
        <v>581</v>
      </c>
      <c r="B10" s="95"/>
      <c r="C10" s="185">
        <v>0</v>
      </c>
      <c r="G10" s="168">
        <f>""</f>
      </c>
      <c r="H10" s="168">
        <f>""</f>
      </c>
      <c r="I10" s="168">
        <f>""</f>
      </c>
      <c r="M10" s="168">
        <f>""</f>
      </c>
      <c r="N10" s="172">
        <f>""</f>
      </c>
      <c r="O10" s="168">
        <f>""</f>
      </c>
      <c r="W10" s="110" t="e">
        <f>W11+#REF!+#REF!+#REF!+#REF!+#REF!+#REF!+#REF!+#REF!+#REF!+#REF!+#REF!+#REF!+#REF!+#REF!+#REF!+#REF!+#REF!+#REF!+#REF!+#REF!</f>
        <v>#REF!</v>
      </c>
      <c r="X10" s="110" t="e">
        <f>X11+#REF!+#REF!+#REF!+#REF!+#REF!+#REF!+#REF!+#REF!+#REF!+#REF!+#REF!+#REF!+#REF!+#REF!+#REF!+#REF!+#REF!+#REF!+#REF!+#REF!</f>
        <v>#REF!</v>
      </c>
    </row>
    <row r="11" spans="1:25" ht="19.5" customHeight="1">
      <c r="A11" s="158"/>
      <c r="Q11" s="111"/>
      <c r="U11" s="112" t="s">
        <v>571</v>
      </c>
      <c r="V11" s="112" t="s">
        <v>572</v>
      </c>
      <c r="W11" s="113">
        <v>19998</v>
      </c>
      <c r="X11" s="66">
        <f>C11-W11</f>
        <v>-19998</v>
      </c>
      <c r="Y11" s="66">
        <f>U11-A11</f>
        <v>232</v>
      </c>
    </row>
    <row r="12" spans="17:25" ht="19.5" customHeight="1">
      <c r="Q12" s="111"/>
      <c r="U12" s="112" t="s">
        <v>573</v>
      </c>
      <c r="V12" s="112" t="s">
        <v>574</v>
      </c>
      <c r="W12" s="113">
        <v>19998</v>
      </c>
      <c r="X12" s="66">
        <f>C12-W12</f>
        <v>-19998</v>
      </c>
      <c r="Y12" s="66">
        <f>U12-A12</f>
        <v>23203</v>
      </c>
    </row>
    <row r="13" spans="17:25" ht="19.5" customHeight="1">
      <c r="Q13" s="111"/>
      <c r="U13" s="112" t="s">
        <v>575</v>
      </c>
      <c r="V13" s="112" t="s">
        <v>576</v>
      </c>
      <c r="W13" s="113">
        <v>19998</v>
      </c>
      <c r="X13" s="66">
        <f>C13-W13</f>
        <v>-19998</v>
      </c>
      <c r="Y13" s="66">
        <f>U13-A13</f>
        <v>2320301</v>
      </c>
    </row>
    <row r="14" ht="19.5" customHeight="1">
      <c r="Q14" s="111"/>
    </row>
    <row r="15" ht="19.5" customHeight="1">
      <c r="Q15" s="111"/>
    </row>
    <row r="16" ht="19.5" customHeight="1">
      <c r="Q16" s="111"/>
    </row>
    <row r="17" ht="19.5" customHeight="1">
      <c r="Q17" s="111"/>
    </row>
    <row r="18" ht="19.5" customHeight="1">
      <c r="Q18" s="111"/>
    </row>
    <row r="19" ht="19.5" customHeight="1">
      <c r="Q19" s="111"/>
    </row>
    <row r="20" ht="19.5" customHeight="1">
      <c r="Q20" s="111"/>
    </row>
    <row r="21" ht="19.5" customHeight="1">
      <c r="Q21" s="111"/>
    </row>
    <row r="22" ht="19.5" customHeight="1">
      <c r="Q22" s="111"/>
    </row>
    <row r="23" ht="19.5" customHeight="1">
      <c r="Q23" s="111"/>
    </row>
    <row r="24" ht="19.5" customHeight="1">
      <c r="Q24" s="111"/>
    </row>
    <row r="25" ht="19.5" customHeight="1">
      <c r="Q25" s="111"/>
    </row>
    <row r="26" ht="19.5" customHeight="1">
      <c r="Q26" s="111"/>
    </row>
  </sheetData>
  <sheetProtection/>
  <mergeCells count="2">
    <mergeCell ref="A2:C2"/>
    <mergeCell ref="A10:B10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28"/>
  <sheetViews>
    <sheetView workbookViewId="0" topLeftCell="A1">
      <selection activeCell="A27" sqref="A27"/>
    </sheetView>
  </sheetViews>
  <sheetFormatPr defaultColWidth="7.00390625" defaultRowHeight="15"/>
  <cols>
    <col min="1" max="2" width="37.00390625" style="64" customWidth="1"/>
    <col min="3" max="3" width="10.421875" style="61" hidden="1" customWidth="1"/>
    <col min="4" max="4" width="9.57421875" style="66" hidden="1" customWidth="1"/>
    <col min="5" max="5" width="8.140625" style="66" hidden="1" customWidth="1"/>
    <col min="6" max="6" width="9.57421875" style="67" hidden="1" customWidth="1"/>
    <col min="7" max="7" width="17.421875" style="67" hidden="1" customWidth="1"/>
    <col min="8" max="8" width="12.421875" style="68" hidden="1" customWidth="1"/>
    <col min="9" max="9" width="7.00390625" style="69" hidden="1" customWidth="1"/>
    <col min="10" max="11" width="7.00390625" style="66" hidden="1" customWidth="1"/>
    <col min="12" max="12" width="13.8515625" style="66" hidden="1" customWidth="1"/>
    <col min="13" max="13" width="7.8515625" style="66" hidden="1" customWidth="1"/>
    <col min="14" max="14" width="9.421875" style="66" hidden="1" customWidth="1"/>
    <col min="15" max="15" width="6.8515625" style="66" hidden="1" customWidth="1"/>
    <col min="16" max="16" width="9.00390625" style="66" hidden="1" customWidth="1"/>
    <col min="17" max="17" width="5.8515625" style="66" hidden="1" customWidth="1"/>
    <col min="18" max="18" width="5.28125" style="66" hidden="1" customWidth="1"/>
    <col min="19" max="19" width="6.421875" style="66" hidden="1" customWidth="1"/>
    <col min="20" max="21" width="7.00390625" style="66" hidden="1" customWidth="1"/>
    <col min="22" max="22" width="10.57421875" style="66" hidden="1" customWidth="1"/>
    <col min="23" max="23" width="10.421875" style="66" hidden="1" customWidth="1"/>
    <col min="24" max="24" width="7.00390625" style="66" hidden="1" customWidth="1"/>
    <col min="25" max="16384" width="7.00390625" style="66" customWidth="1"/>
  </cols>
  <sheetData>
    <row r="1" spans="1:2" ht="21.75" customHeight="1">
      <c r="A1" s="70" t="s">
        <v>620</v>
      </c>
      <c r="B1" s="70"/>
    </row>
    <row r="2" spans="1:8" ht="51.75" customHeight="1">
      <c r="A2" s="160" t="s">
        <v>621</v>
      </c>
      <c r="B2" s="161"/>
      <c r="F2" s="66"/>
      <c r="G2" s="66"/>
      <c r="H2" s="66"/>
    </row>
    <row r="3" spans="2:12" ht="15">
      <c r="B3" s="147" t="s">
        <v>469</v>
      </c>
      <c r="D3" s="66">
        <v>12.11</v>
      </c>
      <c r="F3" s="66">
        <v>12.22</v>
      </c>
      <c r="G3" s="66"/>
      <c r="H3" s="66"/>
      <c r="L3" s="66">
        <v>1.2</v>
      </c>
    </row>
    <row r="4" spans="1:14" s="159" customFormat="1" ht="39.75" customHeight="1">
      <c r="A4" s="162" t="s">
        <v>470</v>
      </c>
      <c r="B4" s="162" t="s">
        <v>481</v>
      </c>
      <c r="C4" s="163"/>
      <c r="F4" s="164" t="s">
        <v>568</v>
      </c>
      <c r="G4" s="164" t="s">
        <v>569</v>
      </c>
      <c r="H4" s="164" t="s">
        <v>570</v>
      </c>
      <c r="I4" s="170"/>
      <c r="L4" s="164" t="s">
        <v>568</v>
      </c>
      <c r="M4" s="171" t="s">
        <v>569</v>
      </c>
      <c r="N4" s="164" t="s">
        <v>570</v>
      </c>
    </row>
    <row r="5" spans="1:24" ht="39" customHeight="1">
      <c r="A5" s="165" t="s">
        <v>482</v>
      </c>
      <c r="B5" s="166" t="s">
        <v>483</v>
      </c>
      <c r="C5" s="82">
        <v>105429</v>
      </c>
      <c r="D5" s="167">
        <v>595734.14</v>
      </c>
      <c r="E5" s="66">
        <f>104401+13602</f>
        <v>118003</v>
      </c>
      <c r="F5" s="67" t="s">
        <v>476</v>
      </c>
      <c r="G5" s="67" t="s">
        <v>477</v>
      </c>
      <c r="H5" s="68">
        <v>596221.15</v>
      </c>
      <c r="I5" s="69" t="e">
        <f>F5-A5</f>
        <v>#VALUE!</v>
      </c>
      <c r="J5" s="111" t="e">
        <f>H5-#REF!</f>
        <v>#REF!</v>
      </c>
      <c r="K5" s="111">
        <v>75943</v>
      </c>
      <c r="L5" s="67" t="s">
        <v>476</v>
      </c>
      <c r="M5" s="67" t="s">
        <v>477</v>
      </c>
      <c r="N5" s="68">
        <v>643048.95</v>
      </c>
      <c r="O5" s="69" t="e">
        <f>L5-A5</f>
        <v>#VALUE!</v>
      </c>
      <c r="P5" s="111" t="e">
        <f>N5-#REF!</f>
        <v>#REF!</v>
      </c>
      <c r="R5" s="66">
        <v>717759</v>
      </c>
      <c r="T5" s="112" t="s">
        <v>476</v>
      </c>
      <c r="U5" s="112" t="s">
        <v>477</v>
      </c>
      <c r="V5" s="113">
        <v>659380.53</v>
      </c>
      <c r="W5" s="66" t="e">
        <f>#REF!-V5</f>
        <v>#REF!</v>
      </c>
      <c r="X5" s="66" t="e">
        <f>T5-A5</f>
        <v>#VALUE!</v>
      </c>
    </row>
    <row r="6" spans="1:22" ht="39" customHeight="1">
      <c r="A6" s="165" t="s">
        <v>484</v>
      </c>
      <c r="B6" s="166" t="s">
        <v>483</v>
      </c>
      <c r="C6" s="82"/>
      <c r="D6" s="167"/>
      <c r="J6" s="111"/>
      <c r="K6" s="111"/>
      <c r="L6" s="67"/>
      <c r="M6" s="67"/>
      <c r="N6" s="68"/>
      <c r="O6" s="69"/>
      <c r="P6" s="111"/>
      <c r="T6" s="112"/>
      <c r="U6" s="112"/>
      <c r="V6" s="113"/>
    </row>
    <row r="7" spans="1:22" ht="39" customHeight="1">
      <c r="A7" s="165" t="s">
        <v>485</v>
      </c>
      <c r="B7" s="166" t="s">
        <v>483</v>
      </c>
      <c r="C7" s="82"/>
      <c r="D7" s="167"/>
      <c r="J7" s="111"/>
      <c r="K7" s="111"/>
      <c r="L7" s="67"/>
      <c r="M7" s="67"/>
      <c r="N7" s="68"/>
      <c r="O7" s="69"/>
      <c r="P7" s="111"/>
      <c r="T7" s="112"/>
      <c r="U7" s="112"/>
      <c r="V7" s="113"/>
    </row>
    <row r="8" spans="1:22" ht="39" customHeight="1">
      <c r="A8" s="165" t="s">
        <v>486</v>
      </c>
      <c r="B8" s="166" t="s">
        <v>483</v>
      </c>
      <c r="C8" s="82"/>
      <c r="D8" s="167"/>
      <c r="J8" s="111"/>
      <c r="K8" s="111"/>
      <c r="L8" s="67"/>
      <c r="M8" s="67"/>
      <c r="N8" s="68"/>
      <c r="O8" s="69"/>
      <c r="P8" s="111"/>
      <c r="T8" s="112"/>
      <c r="U8" s="112"/>
      <c r="V8" s="113"/>
    </row>
    <row r="9" spans="1:22" ht="39" customHeight="1">
      <c r="A9" s="165" t="s">
        <v>487</v>
      </c>
      <c r="B9" s="166" t="s">
        <v>483</v>
      </c>
      <c r="C9" s="82"/>
      <c r="D9" s="167"/>
      <c r="J9" s="111"/>
      <c r="K9" s="111"/>
      <c r="L9" s="67"/>
      <c r="M9" s="67"/>
      <c r="N9" s="68"/>
      <c r="O9" s="69"/>
      <c r="P9" s="111"/>
      <c r="T9" s="112"/>
      <c r="U9" s="112"/>
      <c r="V9" s="113"/>
    </row>
    <row r="10" spans="1:22" ht="39" customHeight="1">
      <c r="A10" s="165" t="s">
        <v>488</v>
      </c>
      <c r="B10" s="166" t="s">
        <v>483</v>
      </c>
      <c r="C10" s="82"/>
      <c r="D10" s="167"/>
      <c r="J10" s="111"/>
      <c r="K10" s="111"/>
      <c r="L10" s="67"/>
      <c r="M10" s="67"/>
      <c r="N10" s="68"/>
      <c r="O10" s="69"/>
      <c r="P10" s="111"/>
      <c r="T10" s="112"/>
      <c r="U10" s="112"/>
      <c r="V10" s="113"/>
    </row>
    <row r="11" spans="1:22" ht="39" customHeight="1">
      <c r="A11" s="165" t="s">
        <v>489</v>
      </c>
      <c r="B11" s="166" t="s">
        <v>483</v>
      </c>
      <c r="C11" s="82"/>
      <c r="D11" s="111"/>
      <c r="J11" s="111"/>
      <c r="K11" s="111"/>
      <c r="L11" s="67"/>
      <c r="M11" s="67"/>
      <c r="N11" s="68"/>
      <c r="O11" s="69"/>
      <c r="P11" s="111"/>
      <c r="T11" s="112"/>
      <c r="U11" s="112"/>
      <c r="V11" s="113"/>
    </row>
    <row r="12" spans="1:23" ht="39" customHeight="1">
      <c r="A12" s="165" t="s">
        <v>490</v>
      </c>
      <c r="B12" s="166" t="s">
        <v>483</v>
      </c>
      <c r="F12" s="168">
        <f>""</f>
      </c>
      <c r="G12" s="168">
        <f>""</f>
      </c>
      <c r="H12" s="168">
        <f>""</f>
      </c>
      <c r="L12" s="168">
        <f>""</f>
      </c>
      <c r="M12" s="172">
        <f>""</f>
      </c>
      <c r="N12" s="168">
        <f>""</f>
      </c>
      <c r="V12" s="173" t="e">
        <f>V13+#REF!+#REF!+#REF!+#REF!+#REF!+#REF!+#REF!+#REF!+#REF!+#REF!+#REF!+#REF!+#REF!+#REF!+#REF!+#REF!+#REF!+#REF!+#REF!+#REF!</f>
        <v>#REF!</v>
      </c>
      <c r="W12" s="173" t="e">
        <f>W13+#REF!+#REF!+#REF!+#REF!+#REF!+#REF!+#REF!+#REF!+#REF!+#REF!+#REF!+#REF!+#REF!+#REF!+#REF!+#REF!+#REF!+#REF!+#REF!+#REF!</f>
        <v>#REF!</v>
      </c>
    </row>
    <row r="13" spans="1:24" ht="39" customHeight="1">
      <c r="A13" s="165" t="s">
        <v>491</v>
      </c>
      <c r="B13" s="166" t="s">
        <v>483</v>
      </c>
      <c r="P13" s="111"/>
      <c r="T13" s="112" t="s">
        <v>571</v>
      </c>
      <c r="U13" s="112" t="s">
        <v>572</v>
      </c>
      <c r="V13" s="113">
        <v>19998</v>
      </c>
      <c r="W13" s="66" t="e">
        <f>#REF!-V13</f>
        <v>#REF!</v>
      </c>
      <c r="X13" s="66" t="e">
        <f>T13-A13</f>
        <v>#VALUE!</v>
      </c>
    </row>
    <row r="14" spans="1:24" ht="39" customHeight="1">
      <c r="A14" s="165" t="s">
        <v>492</v>
      </c>
      <c r="B14" s="166" t="s">
        <v>483</v>
      </c>
      <c r="P14" s="111"/>
      <c r="T14" s="112" t="s">
        <v>573</v>
      </c>
      <c r="U14" s="112" t="s">
        <v>574</v>
      </c>
      <c r="V14" s="113">
        <v>19998</v>
      </c>
      <c r="W14" s="66" t="e">
        <f>#REF!-V14</f>
        <v>#REF!</v>
      </c>
      <c r="X14" s="66" t="e">
        <f>T14-A14</f>
        <v>#VALUE!</v>
      </c>
    </row>
    <row r="15" spans="1:24" ht="39" customHeight="1">
      <c r="A15" s="165" t="s">
        <v>493</v>
      </c>
      <c r="B15" s="166" t="s">
        <v>483</v>
      </c>
      <c r="P15" s="111"/>
      <c r="T15" s="112" t="s">
        <v>575</v>
      </c>
      <c r="U15" s="112" t="s">
        <v>576</v>
      </c>
      <c r="V15" s="113">
        <v>19998</v>
      </c>
      <c r="W15" s="66" t="e">
        <f>#REF!-V15</f>
        <v>#REF!</v>
      </c>
      <c r="X15" s="66" t="e">
        <f>T15-A15</f>
        <v>#VALUE!</v>
      </c>
    </row>
    <row r="16" spans="1:16" ht="39" customHeight="1">
      <c r="A16" s="165" t="s">
        <v>494</v>
      </c>
      <c r="B16" s="166" t="s">
        <v>483</v>
      </c>
      <c r="P16" s="111"/>
    </row>
    <row r="17" spans="1:16" ht="39" customHeight="1">
      <c r="A17" s="165" t="s">
        <v>495</v>
      </c>
      <c r="B17" s="166" t="s">
        <v>483</v>
      </c>
      <c r="C17" s="66"/>
      <c r="F17" s="66"/>
      <c r="G17" s="66"/>
      <c r="H17" s="66"/>
      <c r="I17" s="66"/>
      <c r="P17" s="111"/>
    </row>
    <row r="18" spans="1:16" ht="39" customHeight="1">
      <c r="A18" s="165" t="s">
        <v>496</v>
      </c>
      <c r="B18" s="166" t="s">
        <v>483</v>
      </c>
      <c r="C18" s="66"/>
      <c r="F18" s="66"/>
      <c r="G18" s="66"/>
      <c r="H18" s="66"/>
      <c r="I18" s="66"/>
      <c r="P18" s="111"/>
    </row>
    <row r="19" spans="1:16" ht="39" customHeight="1">
      <c r="A19" s="165" t="s">
        <v>497</v>
      </c>
      <c r="B19" s="166" t="s">
        <v>483</v>
      </c>
      <c r="C19" s="66"/>
      <c r="F19" s="66"/>
      <c r="G19" s="66"/>
      <c r="H19" s="66"/>
      <c r="I19" s="66"/>
      <c r="P19" s="111"/>
    </row>
    <row r="20" spans="1:16" ht="39" customHeight="1">
      <c r="A20" s="165" t="s">
        <v>498</v>
      </c>
      <c r="B20" s="166" t="s">
        <v>483</v>
      </c>
      <c r="C20" s="66"/>
      <c r="F20" s="66"/>
      <c r="G20" s="66"/>
      <c r="H20" s="66"/>
      <c r="I20" s="66"/>
      <c r="P20" s="111"/>
    </row>
    <row r="21" spans="1:16" ht="39" customHeight="1">
      <c r="A21" s="165" t="s">
        <v>499</v>
      </c>
      <c r="B21" s="166" t="s">
        <v>483</v>
      </c>
      <c r="C21" s="66"/>
      <c r="F21" s="66"/>
      <c r="G21" s="66"/>
      <c r="H21" s="66"/>
      <c r="I21" s="66"/>
      <c r="P21" s="111"/>
    </row>
    <row r="22" spans="1:16" ht="39" customHeight="1">
      <c r="A22" s="165" t="s">
        <v>500</v>
      </c>
      <c r="B22" s="166" t="s">
        <v>483</v>
      </c>
      <c r="C22" s="66"/>
      <c r="F22" s="66"/>
      <c r="G22" s="66"/>
      <c r="H22" s="66"/>
      <c r="I22" s="66"/>
      <c r="P22" s="111"/>
    </row>
    <row r="23" spans="1:16" ht="39" customHeight="1">
      <c r="A23" s="165" t="s">
        <v>501</v>
      </c>
      <c r="B23" s="166" t="s">
        <v>483</v>
      </c>
      <c r="C23" s="66"/>
      <c r="F23" s="66"/>
      <c r="G23" s="66"/>
      <c r="H23" s="66"/>
      <c r="I23" s="66"/>
      <c r="P23" s="111"/>
    </row>
    <row r="24" spans="1:16" ht="39" customHeight="1">
      <c r="A24" s="165" t="s">
        <v>502</v>
      </c>
      <c r="B24" s="166" t="s">
        <v>483</v>
      </c>
      <c r="C24" s="66"/>
      <c r="F24" s="66"/>
      <c r="G24" s="66"/>
      <c r="H24" s="66"/>
      <c r="I24" s="66"/>
      <c r="P24" s="111"/>
    </row>
    <row r="25" spans="1:16" ht="39" customHeight="1">
      <c r="A25" s="169" t="s">
        <v>503</v>
      </c>
      <c r="B25" s="166" t="s">
        <v>483</v>
      </c>
      <c r="C25" s="66"/>
      <c r="F25" s="66"/>
      <c r="G25" s="66"/>
      <c r="H25" s="66"/>
      <c r="I25" s="66"/>
      <c r="P25" s="111"/>
    </row>
    <row r="26" spans="1:16" ht="39" customHeight="1">
      <c r="A26" s="165" t="s">
        <v>74</v>
      </c>
      <c r="B26" s="166" t="s">
        <v>483</v>
      </c>
      <c r="C26" s="66"/>
      <c r="F26" s="66"/>
      <c r="G26" s="66"/>
      <c r="H26" s="66"/>
      <c r="I26" s="66"/>
      <c r="P26" s="111"/>
    </row>
    <row r="27" spans="1:16" ht="19.5" customHeight="1">
      <c r="A27" s="158" t="s">
        <v>577</v>
      </c>
      <c r="B27" s="66"/>
      <c r="C27" s="66"/>
      <c r="F27" s="66"/>
      <c r="G27" s="66"/>
      <c r="H27" s="66"/>
      <c r="I27" s="66"/>
      <c r="P27" s="111"/>
    </row>
    <row r="28" spans="1:16" ht="19.5" customHeight="1">
      <c r="A28" s="66"/>
      <c r="B28" s="66"/>
      <c r="C28" s="66"/>
      <c r="F28" s="66"/>
      <c r="G28" s="66"/>
      <c r="H28" s="66"/>
      <c r="I28" s="66"/>
      <c r="P28" s="111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D22" sqref="D22"/>
    </sheetView>
  </sheetViews>
  <sheetFormatPr defaultColWidth="0" defaultRowHeight="15"/>
  <cols>
    <col min="1" max="2" width="37.57421875" style="141" customWidth="1"/>
    <col min="3" max="3" width="8.00390625" style="141" bestFit="1" customWidth="1"/>
    <col min="4" max="4" width="7.8515625" style="141" bestFit="1" customWidth="1"/>
    <col min="5" max="5" width="8.421875" style="141" hidden="1" customWidth="1"/>
    <col min="6" max="6" width="7.8515625" style="141" hidden="1" customWidth="1"/>
    <col min="7" max="254" width="7.8515625" style="141" customWidth="1"/>
    <col min="255" max="255" width="35.7109375" style="141" customWidth="1"/>
    <col min="256" max="256" width="0" style="141" hidden="1" customWidth="1"/>
  </cols>
  <sheetData>
    <row r="1" spans="1:2" ht="27" customHeight="1">
      <c r="A1" s="142" t="s">
        <v>622</v>
      </c>
      <c r="B1" s="143"/>
    </row>
    <row r="2" spans="1:2" ht="39.75" customHeight="1">
      <c r="A2" s="144" t="s">
        <v>623</v>
      </c>
      <c r="B2" s="145"/>
    </row>
    <row r="3" spans="1:2" s="137" customFormat="1" ht="18.75" customHeight="1">
      <c r="A3" s="146"/>
      <c r="B3" s="147" t="s">
        <v>469</v>
      </c>
    </row>
    <row r="4" spans="1:3" s="138" customFormat="1" ht="53.25" customHeight="1">
      <c r="A4" s="148" t="s">
        <v>480</v>
      </c>
      <c r="B4" s="149" t="s">
        <v>481</v>
      </c>
      <c r="C4" s="150"/>
    </row>
    <row r="5" spans="1:3" s="139" customFormat="1" ht="53.25" customHeight="1">
      <c r="A5" s="151" t="s">
        <v>580</v>
      </c>
      <c r="B5" s="152">
        <v>0</v>
      </c>
      <c r="C5" s="153"/>
    </row>
    <row r="6" spans="1:5" s="137" customFormat="1" ht="53.25" customHeight="1">
      <c r="A6" s="151" t="s">
        <v>580</v>
      </c>
      <c r="B6" s="152">
        <v>0</v>
      </c>
      <c r="C6" s="154"/>
      <c r="E6" s="137">
        <v>988753</v>
      </c>
    </row>
    <row r="7" spans="1:5" s="137" customFormat="1" ht="53.25" customHeight="1">
      <c r="A7" s="151" t="s">
        <v>580</v>
      </c>
      <c r="B7" s="152">
        <v>0</v>
      </c>
      <c r="C7" s="154"/>
      <c r="E7" s="137">
        <v>822672</v>
      </c>
    </row>
    <row r="8" spans="1:3" s="140" customFormat="1" ht="53.25" customHeight="1">
      <c r="A8" s="155" t="s">
        <v>581</v>
      </c>
      <c r="B8" s="156">
        <v>0</v>
      </c>
      <c r="C8" s="157"/>
    </row>
    <row r="9" ht="14.25">
      <c r="A9" s="158" t="s">
        <v>577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E16"/>
  <sheetViews>
    <sheetView workbookViewId="0" topLeftCell="A1">
      <selection activeCell="C16" sqref="C16"/>
    </sheetView>
  </sheetViews>
  <sheetFormatPr defaultColWidth="9.00390625" defaultRowHeight="15"/>
  <cols>
    <col min="1" max="1" width="17.140625" style="118" customWidth="1"/>
    <col min="2" max="2" width="36.8515625" style="118" customWidth="1"/>
    <col min="3" max="3" width="17.28125" style="119" customWidth="1"/>
    <col min="4" max="16384" width="9.00390625" style="118" customWidth="1"/>
  </cols>
  <sheetData>
    <row r="1" ht="22.5" customHeight="1">
      <c r="A1" s="114" t="s">
        <v>624</v>
      </c>
    </row>
    <row r="2" spans="1:3" ht="24.75" customHeight="1">
      <c r="A2" s="120" t="s">
        <v>625</v>
      </c>
      <c r="B2" s="121"/>
      <c r="C2" s="121"/>
    </row>
    <row r="3" s="114" customFormat="1" ht="24" customHeight="1">
      <c r="C3" s="122" t="s">
        <v>506</v>
      </c>
    </row>
    <row r="4" spans="1:3" s="115" customFormat="1" ht="33" customHeight="1">
      <c r="A4" s="123" t="s">
        <v>601</v>
      </c>
      <c r="B4" s="123" t="s">
        <v>602</v>
      </c>
      <c r="C4" s="124" t="s">
        <v>592</v>
      </c>
    </row>
    <row r="5" spans="1:3" s="115" customFormat="1" ht="24.75" customHeight="1">
      <c r="A5" s="125">
        <v>102</v>
      </c>
      <c r="B5" s="126" t="s">
        <v>626</v>
      </c>
      <c r="C5" s="127">
        <f>C6+C11+C14+C15</f>
        <v>113400</v>
      </c>
    </row>
    <row r="6" spans="1:3" s="116" customFormat="1" ht="24.75" customHeight="1">
      <c r="A6" s="128">
        <v>10201</v>
      </c>
      <c r="B6" s="128" t="s">
        <v>627</v>
      </c>
      <c r="C6" s="127">
        <f>C7+C8+C9+C10</f>
        <v>59706</v>
      </c>
    </row>
    <row r="7" spans="1:3" s="116" customFormat="1" ht="24.75" customHeight="1">
      <c r="A7" s="129">
        <v>1020101</v>
      </c>
      <c r="B7" s="130" t="s">
        <v>628</v>
      </c>
      <c r="C7" s="127">
        <v>33597</v>
      </c>
    </row>
    <row r="8" spans="1:5" s="117" customFormat="1" ht="24.75" customHeight="1">
      <c r="A8" s="129">
        <v>1020102</v>
      </c>
      <c r="B8" s="130" t="s">
        <v>629</v>
      </c>
      <c r="C8" s="131">
        <v>12531</v>
      </c>
      <c r="E8" s="132"/>
    </row>
    <row r="9" spans="1:3" s="114" customFormat="1" ht="24.75" customHeight="1">
      <c r="A9" s="129">
        <v>1020103</v>
      </c>
      <c r="B9" s="130" t="s">
        <v>630</v>
      </c>
      <c r="C9" s="131">
        <v>12544</v>
      </c>
    </row>
    <row r="10" spans="1:3" s="114" customFormat="1" ht="24.75" customHeight="1">
      <c r="A10" s="129">
        <v>1020199</v>
      </c>
      <c r="B10" s="130" t="s">
        <v>631</v>
      </c>
      <c r="C10" s="131">
        <v>1034</v>
      </c>
    </row>
    <row r="11" spans="1:3" s="115" customFormat="1" ht="24.75" customHeight="1">
      <c r="A11" s="128" t="s">
        <v>632</v>
      </c>
      <c r="B11" s="128" t="s">
        <v>633</v>
      </c>
      <c r="C11" s="133">
        <f>C12+C13</f>
        <v>12877</v>
      </c>
    </row>
    <row r="12" spans="1:5" s="114" customFormat="1" ht="24.75" customHeight="1">
      <c r="A12" s="129">
        <v>1020301</v>
      </c>
      <c r="B12" s="134" t="s">
        <v>634</v>
      </c>
      <c r="C12" s="131">
        <v>12639</v>
      </c>
      <c r="E12" s="135"/>
    </row>
    <row r="13" spans="1:3" s="114" customFormat="1" ht="24.75" customHeight="1">
      <c r="A13" s="129">
        <v>1020399</v>
      </c>
      <c r="B13" s="134" t="s">
        <v>635</v>
      </c>
      <c r="C13" s="131">
        <v>238</v>
      </c>
    </row>
    <row r="14" spans="1:3" s="114" customFormat="1" ht="24.75" customHeight="1">
      <c r="A14" s="128" t="s">
        <v>636</v>
      </c>
      <c r="B14" s="128" t="s">
        <v>637</v>
      </c>
      <c r="C14" s="131">
        <v>28447</v>
      </c>
    </row>
    <row r="15" spans="1:3" s="115" customFormat="1" ht="24.75" customHeight="1">
      <c r="A15" s="128" t="s">
        <v>638</v>
      </c>
      <c r="B15" s="128" t="s">
        <v>639</v>
      </c>
      <c r="C15" s="131">
        <v>12370</v>
      </c>
    </row>
    <row r="16" spans="1:3" s="115" customFormat="1" ht="24.75" customHeight="1">
      <c r="A16" s="136" t="s">
        <v>74</v>
      </c>
      <c r="B16" s="136"/>
      <c r="C16" s="127">
        <f>C6+C11+C15+C14</f>
        <v>113400</v>
      </c>
    </row>
  </sheetData>
  <sheetProtection/>
  <mergeCells count="2">
    <mergeCell ref="A2:C2"/>
    <mergeCell ref="A16:B16"/>
  </mergeCells>
  <printOptions horizontalCentered="1"/>
  <pageMargins left="0.9199999999999999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</sheetPr>
  <dimension ref="A1:Y31"/>
  <sheetViews>
    <sheetView workbookViewId="0" topLeftCell="A1">
      <selection activeCell="C16" sqref="C16"/>
    </sheetView>
  </sheetViews>
  <sheetFormatPr defaultColWidth="7.00390625" defaultRowHeight="15"/>
  <cols>
    <col min="1" max="1" width="15.57421875" style="64" customWidth="1"/>
    <col min="2" max="2" width="46.57421875" style="61" customWidth="1"/>
    <col min="3" max="3" width="13.00390625" style="65" customWidth="1"/>
    <col min="4" max="4" width="10.421875" style="61" hidden="1" customWidth="1"/>
    <col min="5" max="5" width="9.57421875" style="66" hidden="1" customWidth="1"/>
    <col min="6" max="6" width="8.140625" style="66" hidden="1" customWidth="1"/>
    <col min="7" max="7" width="9.57421875" style="67" hidden="1" customWidth="1"/>
    <col min="8" max="8" width="17.421875" style="67" hidden="1" customWidth="1"/>
    <col min="9" max="9" width="12.421875" style="68" hidden="1" customWidth="1"/>
    <col min="10" max="10" width="7.00390625" style="69" hidden="1" customWidth="1"/>
    <col min="11" max="12" width="7.00390625" style="66" hidden="1" customWidth="1"/>
    <col min="13" max="13" width="13.8515625" style="66" hidden="1" customWidth="1"/>
    <col min="14" max="14" width="7.8515625" style="66" hidden="1" customWidth="1"/>
    <col min="15" max="15" width="9.421875" style="66" hidden="1" customWidth="1"/>
    <col min="16" max="16" width="6.8515625" style="66" hidden="1" customWidth="1"/>
    <col min="17" max="17" width="9.00390625" style="66" hidden="1" customWidth="1"/>
    <col min="18" max="18" width="5.8515625" style="66" hidden="1" customWidth="1"/>
    <col min="19" max="19" width="5.28125" style="66" hidden="1" customWidth="1"/>
    <col min="20" max="20" width="6.421875" style="66" hidden="1" customWidth="1"/>
    <col min="21" max="22" width="7.00390625" style="66" hidden="1" customWidth="1"/>
    <col min="23" max="23" width="10.57421875" style="66" hidden="1" customWidth="1"/>
    <col min="24" max="24" width="10.421875" style="66" hidden="1" customWidth="1"/>
    <col min="25" max="25" width="7.00390625" style="66" hidden="1" customWidth="1"/>
    <col min="26" max="16384" width="7.00390625" style="66" customWidth="1"/>
  </cols>
  <sheetData>
    <row r="1" ht="21.75" customHeight="1">
      <c r="A1" s="70" t="s">
        <v>640</v>
      </c>
    </row>
    <row r="2" spans="1:9" ht="22.5">
      <c r="A2" s="71" t="s">
        <v>641</v>
      </c>
      <c r="B2" s="72"/>
      <c r="C2" s="73"/>
      <c r="G2" s="66"/>
      <c r="H2" s="66"/>
      <c r="I2" s="66"/>
    </row>
    <row r="3" spans="1:13" s="61" customFormat="1" ht="21" customHeight="1">
      <c r="A3" s="64"/>
      <c r="C3" s="74" t="s">
        <v>506</v>
      </c>
      <c r="E3" s="61">
        <v>12.11</v>
      </c>
      <c r="G3" s="61">
        <v>12.22</v>
      </c>
      <c r="J3" s="65"/>
      <c r="M3" s="61">
        <v>1.2</v>
      </c>
    </row>
    <row r="4" spans="1:15" s="61" customFormat="1" ht="27" customHeight="1">
      <c r="A4" s="75" t="s">
        <v>601</v>
      </c>
      <c r="B4" s="76" t="s">
        <v>602</v>
      </c>
      <c r="C4" s="77" t="s">
        <v>592</v>
      </c>
      <c r="G4" s="78" t="s">
        <v>593</v>
      </c>
      <c r="H4" s="78" t="s">
        <v>594</v>
      </c>
      <c r="I4" s="78" t="s">
        <v>595</v>
      </c>
      <c r="J4" s="65"/>
      <c r="M4" s="78" t="s">
        <v>593</v>
      </c>
      <c r="N4" s="96" t="s">
        <v>594</v>
      </c>
      <c r="O4" s="78" t="s">
        <v>595</v>
      </c>
    </row>
    <row r="5" spans="1:25" s="61" customFormat="1" ht="26.25" customHeight="1">
      <c r="A5" s="79">
        <v>209</v>
      </c>
      <c r="B5" s="80" t="s">
        <v>642</v>
      </c>
      <c r="C5" s="81">
        <f>C6+C10+C14+C15</f>
        <v>111236</v>
      </c>
      <c r="D5" s="82">
        <v>105429</v>
      </c>
      <c r="E5" s="83">
        <v>595734.14</v>
      </c>
      <c r="F5" s="61">
        <f>104401+13602</f>
        <v>118003</v>
      </c>
      <c r="G5" s="84" t="s">
        <v>476</v>
      </c>
      <c r="H5" s="84" t="s">
        <v>597</v>
      </c>
      <c r="I5" s="97">
        <v>596221.15</v>
      </c>
      <c r="J5" s="65">
        <f aca="true" t="shared" si="0" ref="J5:J15">G5-A5</f>
        <v>-8</v>
      </c>
      <c r="K5" s="82">
        <f aca="true" t="shared" si="1" ref="K5:K15">I5-C5</f>
        <v>484985.15</v>
      </c>
      <c r="L5" s="82">
        <v>75943</v>
      </c>
      <c r="M5" s="84" t="s">
        <v>476</v>
      </c>
      <c r="N5" s="84" t="s">
        <v>597</v>
      </c>
      <c r="O5" s="97">
        <v>643048.95</v>
      </c>
      <c r="P5" s="65">
        <f aca="true" t="shared" si="2" ref="P5:P15">M5-A5</f>
        <v>-8</v>
      </c>
      <c r="Q5" s="82">
        <f aca="true" t="shared" si="3" ref="Q5:Q15">O5-C5</f>
        <v>531812.95</v>
      </c>
      <c r="S5" s="61">
        <v>717759</v>
      </c>
      <c r="U5" s="104" t="s">
        <v>476</v>
      </c>
      <c r="V5" s="104" t="s">
        <v>597</v>
      </c>
      <c r="W5" s="105">
        <v>659380.53</v>
      </c>
      <c r="X5" s="61">
        <f aca="true" t="shared" si="4" ref="X5:X15">C5-W5</f>
        <v>-548144.53</v>
      </c>
      <c r="Y5" s="61">
        <f aca="true" t="shared" si="5" ref="Y5:Y15">U5-A5</f>
        <v>-8</v>
      </c>
    </row>
    <row r="6" spans="1:25" s="62" customFormat="1" ht="26.25" customHeight="1">
      <c r="A6" s="79">
        <v>20901</v>
      </c>
      <c r="B6" s="85" t="s">
        <v>643</v>
      </c>
      <c r="C6" s="86">
        <v>59382</v>
      </c>
      <c r="D6" s="86">
        <v>69335</v>
      </c>
      <c r="E6" s="86">
        <v>59382</v>
      </c>
      <c r="G6" s="87" t="s">
        <v>610</v>
      </c>
      <c r="H6" s="87" t="s">
        <v>644</v>
      </c>
      <c r="I6" s="98">
        <v>7616.62</v>
      </c>
      <c r="J6" s="99">
        <f t="shared" si="0"/>
        <v>-800</v>
      </c>
      <c r="K6" s="100">
        <f t="shared" si="1"/>
        <v>-51765.38</v>
      </c>
      <c r="L6" s="100"/>
      <c r="M6" s="87" t="s">
        <v>610</v>
      </c>
      <c r="N6" s="87" t="s">
        <v>644</v>
      </c>
      <c r="O6" s="98">
        <v>7749.58</v>
      </c>
      <c r="P6" s="99">
        <f t="shared" si="2"/>
        <v>-800</v>
      </c>
      <c r="Q6" s="100">
        <f t="shared" si="3"/>
        <v>-51632.42</v>
      </c>
      <c r="U6" s="106" t="s">
        <v>610</v>
      </c>
      <c r="V6" s="106" t="s">
        <v>644</v>
      </c>
      <c r="W6" s="107">
        <v>8475.47</v>
      </c>
      <c r="X6" s="62">
        <f t="shared" si="4"/>
        <v>50906.53</v>
      </c>
      <c r="Y6" s="62">
        <f t="shared" si="5"/>
        <v>-800</v>
      </c>
    </row>
    <row r="7" spans="1:25" s="63" customFormat="1" ht="26.25" customHeight="1">
      <c r="A7" s="88">
        <v>2090101</v>
      </c>
      <c r="B7" s="85" t="s">
        <v>645</v>
      </c>
      <c r="C7" s="86">
        <v>57963</v>
      </c>
      <c r="D7" s="86">
        <v>53016</v>
      </c>
      <c r="E7" s="86">
        <v>57963</v>
      </c>
      <c r="G7" s="89" t="s">
        <v>614</v>
      </c>
      <c r="H7" s="89" t="s">
        <v>646</v>
      </c>
      <c r="I7" s="101">
        <v>3922.87</v>
      </c>
      <c r="J7" s="102">
        <f t="shared" si="0"/>
        <v>-80000</v>
      </c>
      <c r="K7" s="103">
        <f t="shared" si="1"/>
        <v>-54040.13</v>
      </c>
      <c r="L7" s="103">
        <v>750</v>
      </c>
      <c r="M7" s="89" t="s">
        <v>614</v>
      </c>
      <c r="N7" s="89" t="s">
        <v>646</v>
      </c>
      <c r="O7" s="101">
        <v>4041.81</v>
      </c>
      <c r="P7" s="102">
        <f t="shared" si="2"/>
        <v>-80000</v>
      </c>
      <c r="Q7" s="103">
        <f t="shared" si="3"/>
        <v>-53921.19</v>
      </c>
      <c r="U7" s="108" t="s">
        <v>614</v>
      </c>
      <c r="V7" s="108" t="s">
        <v>646</v>
      </c>
      <c r="W7" s="109">
        <v>4680.94</v>
      </c>
      <c r="X7" s="63">
        <f t="shared" si="4"/>
        <v>53282.06</v>
      </c>
      <c r="Y7" s="63">
        <f t="shared" si="5"/>
        <v>-80000</v>
      </c>
    </row>
    <row r="8" spans="1:25" s="61" customFormat="1" ht="26.25" customHeight="1">
      <c r="A8" s="88">
        <v>2090103</v>
      </c>
      <c r="B8" s="85" t="s">
        <v>647</v>
      </c>
      <c r="C8" s="86">
        <v>1169</v>
      </c>
      <c r="D8" s="86">
        <v>1172</v>
      </c>
      <c r="E8" s="86">
        <v>1169</v>
      </c>
      <c r="G8" s="84" t="s">
        <v>610</v>
      </c>
      <c r="H8" s="84" t="s">
        <v>644</v>
      </c>
      <c r="I8" s="97">
        <v>7616.62</v>
      </c>
      <c r="J8" s="65">
        <f t="shared" si="0"/>
        <v>-2070002</v>
      </c>
      <c r="K8" s="82">
        <f t="shared" si="1"/>
        <v>6447.62</v>
      </c>
      <c r="L8" s="82"/>
      <c r="M8" s="84" t="s">
        <v>610</v>
      </c>
      <c r="N8" s="84" t="s">
        <v>644</v>
      </c>
      <c r="O8" s="97">
        <v>7749.58</v>
      </c>
      <c r="P8" s="65">
        <f t="shared" si="2"/>
        <v>-2070002</v>
      </c>
      <c r="Q8" s="82">
        <f t="shared" si="3"/>
        <v>6580.58</v>
      </c>
      <c r="U8" s="104" t="s">
        <v>610</v>
      </c>
      <c r="V8" s="104" t="s">
        <v>644</v>
      </c>
      <c r="W8" s="105">
        <v>8475.47</v>
      </c>
      <c r="X8" s="61">
        <f t="shared" si="4"/>
        <v>-7306.469999999999</v>
      </c>
      <c r="Y8" s="61">
        <f t="shared" si="5"/>
        <v>-2070002</v>
      </c>
    </row>
    <row r="9" spans="1:25" s="61" customFormat="1" ht="26.25" customHeight="1">
      <c r="A9" s="88">
        <v>2090199</v>
      </c>
      <c r="B9" s="90" t="s">
        <v>648</v>
      </c>
      <c r="C9" s="86">
        <v>250</v>
      </c>
      <c r="D9" s="86">
        <v>15147</v>
      </c>
      <c r="E9" s="86">
        <v>250</v>
      </c>
      <c r="G9" s="84" t="s">
        <v>614</v>
      </c>
      <c r="H9" s="84" t="s">
        <v>646</v>
      </c>
      <c r="I9" s="97">
        <v>3922.87</v>
      </c>
      <c r="J9" s="65">
        <f t="shared" si="0"/>
        <v>-80098</v>
      </c>
      <c r="K9" s="82">
        <f t="shared" si="1"/>
        <v>3672.87</v>
      </c>
      <c r="L9" s="82">
        <v>750</v>
      </c>
      <c r="M9" s="84" t="s">
        <v>614</v>
      </c>
      <c r="N9" s="84" t="s">
        <v>646</v>
      </c>
      <c r="O9" s="97">
        <v>4041.81</v>
      </c>
      <c r="P9" s="65">
        <f t="shared" si="2"/>
        <v>-80098</v>
      </c>
      <c r="Q9" s="82">
        <f t="shared" si="3"/>
        <v>3791.81</v>
      </c>
      <c r="U9" s="104" t="s">
        <v>614</v>
      </c>
      <c r="V9" s="104" t="s">
        <v>646</v>
      </c>
      <c r="W9" s="105">
        <v>4680.94</v>
      </c>
      <c r="X9" s="61">
        <f t="shared" si="4"/>
        <v>-4430.94</v>
      </c>
      <c r="Y9" s="61">
        <f t="shared" si="5"/>
        <v>-80098</v>
      </c>
    </row>
    <row r="10" spans="1:25" s="61" customFormat="1" ht="26.25" customHeight="1">
      <c r="A10" s="91">
        <v>20903</v>
      </c>
      <c r="B10" s="85" t="s">
        <v>649</v>
      </c>
      <c r="C10" s="86">
        <v>12696</v>
      </c>
      <c r="D10" s="86">
        <v>10920</v>
      </c>
      <c r="E10" s="86">
        <v>12696</v>
      </c>
      <c r="G10" s="84" t="s">
        <v>563</v>
      </c>
      <c r="H10" s="84" t="s">
        <v>564</v>
      </c>
      <c r="I10" s="97">
        <v>135.6</v>
      </c>
      <c r="J10" s="65">
        <f t="shared" si="0"/>
        <v>1989296</v>
      </c>
      <c r="K10" s="82">
        <f t="shared" si="1"/>
        <v>-12560.4</v>
      </c>
      <c r="L10" s="82"/>
      <c r="M10" s="84" t="s">
        <v>563</v>
      </c>
      <c r="N10" s="84" t="s">
        <v>564</v>
      </c>
      <c r="O10" s="97">
        <v>135.6</v>
      </c>
      <c r="P10" s="65">
        <f t="shared" si="2"/>
        <v>1989296</v>
      </c>
      <c r="Q10" s="82">
        <f t="shared" si="3"/>
        <v>-12560.4</v>
      </c>
      <c r="U10" s="104" t="s">
        <v>563</v>
      </c>
      <c r="V10" s="104" t="s">
        <v>564</v>
      </c>
      <c r="W10" s="105">
        <v>135.6</v>
      </c>
      <c r="X10" s="61">
        <f t="shared" si="4"/>
        <v>12560.4</v>
      </c>
      <c r="Y10" s="61">
        <f t="shared" si="5"/>
        <v>1989296</v>
      </c>
    </row>
    <row r="11" spans="1:25" s="61" customFormat="1" ht="26.25" customHeight="1">
      <c r="A11" s="79">
        <v>2090301</v>
      </c>
      <c r="B11" s="85" t="s">
        <v>650</v>
      </c>
      <c r="C11" s="86">
        <v>6361</v>
      </c>
      <c r="D11" s="86">
        <v>5733</v>
      </c>
      <c r="E11" s="86">
        <v>6361</v>
      </c>
      <c r="G11" s="84" t="s">
        <v>610</v>
      </c>
      <c r="H11" s="84" t="s">
        <v>644</v>
      </c>
      <c r="I11" s="97">
        <v>7616.62</v>
      </c>
      <c r="J11" s="65">
        <f t="shared" si="0"/>
        <v>-2070200</v>
      </c>
      <c r="K11" s="82">
        <f t="shared" si="1"/>
        <v>1255.62</v>
      </c>
      <c r="L11" s="82"/>
      <c r="M11" s="84" t="s">
        <v>610</v>
      </c>
      <c r="N11" s="84" t="s">
        <v>644</v>
      </c>
      <c r="O11" s="97">
        <v>7749.58</v>
      </c>
      <c r="P11" s="65">
        <f t="shared" si="2"/>
        <v>-2070200</v>
      </c>
      <c r="Q11" s="82">
        <f t="shared" si="3"/>
        <v>1388.58</v>
      </c>
      <c r="U11" s="104" t="s">
        <v>610</v>
      </c>
      <c r="V11" s="104" t="s">
        <v>644</v>
      </c>
      <c r="W11" s="105">
        <v>8475.47</v>
      </c>
      <c r="X11" s="61">
        <f t="shared" si="4"/>
        <v>-2114.4699999999993</v>
      </c>
      <c r="Y11" s="61">
        <f t="shared" si="5"/>
        <v>-2070200</v>
      </c>
    </row>
    <row r="12" spans="1:25" s="61" customFormat="1" ht="26.25" customHeight="1">
      <c r="A12" s="88">
        <v>2090302</v>
      </c>
      <c r="B12" s="85" t="s">
        <v>651</v>
      </c>
      <c r="C12" s="86">
        <v>6026</v>
      </c>
      <c r="D12" s="86">
        <v>4983</v>
      </c>
      <c r="E12" s="86">
        <v>6026</v>
      </c>
      <c r="G12" s="84" t="s">
        <v>614</v>
      </c>
      <c r="H12" s="84" t="s">
        <v>646</v>
      </c>
      <c r="I12" s="97">
        <v>3922.87</v>
      </c>
      <c r="J12" s="65">
        <f t="shared" si="0"/>
        <v>-80201</v>
      </c>
      <c r="K12" s="82">
        <f t="shared" si="1"/>
        <v>-2103.13</v>
      </c>
      <c r="L12" s="82">
        <v>750</v>
      </c>
      <c r="M12" s="84" t="s">
        <v>614</v>
      </c>
      <c r="N12" s="84" t="s">
        <v>646</v>
      </c>
      <c r="O12" s="97">
        <v>4041.81</v>
      </c>
      <c r="P12" s="65">
        <f t="shared" si="2"/>
        <v>-80201</v>
      </c>
      <c r="Q12" s="82">
        <f t="shared" si="3"/>
        <v>-1984.19</v>
      </c>
      <c r="U12" s="104" t="s">
        <v>614</v>
      </c>
      <c r="V12" s="104" t="s">
        <v>646</v>
      </c>
      <c r="W12" s="105">
        <v>4680.94</v>
      </c>
      <c r="X12" s="61">
        <f t="shared" si="4"/>
        <v>1345.0600000000004</v>
      </c>
      <c r="Y12" s="61">
        <f t="shared" si="5"/>
        <v>-80201</v>
      </c>
    </row>
    <row r="13" spans="1:25" s="61" customFormat="1" ht="26.25" customHeight="1">
      <c r="A13" s="92">
        <v>2090399</v>
      </c>
      <c r="B13" s="90" t="s">
        <v>652</v>
      </c>
      <c r="C13" s="86">
        <v>309</v>
      </c>
      <c r="D13" s="86">
        <v>204</v>
      </c>
      <c r="E13" s="86">
        <v>309</v>
      </c>
      <c r="G13" s="84" t="s">
        <v>563</v>
      </c>
      <c r="H13" s="84" t="s">
        <v>564</v>
      </c>
      <c r="I13" s="97">
        <v>135.6</v>
      </c>
      <c r="J13" s="65">
        <f t="shared" si="0"/>
        <v>-80200</v>
      </c>
      <c r="K13" s="82">
        <f t="shared" si="1"/>
        <v>-173.4</v>
      </c>
      <c r="L13" s="82"/>
      <c r="M13" s="84" t="s">
        <v>563</v>
      </c>
      <c r="N13" s="84" t="s">
        <v>564</v>
      </c>
      <c r="O13" s="97">
        <v>135.6</v>
      </c>
      <c r="P13" s="65">
        <f t="shared" si="2"/>
        <v>-80200</v>
      </c>
      <c r="Q13" s="82">
        <f t="shared" si="3"/>
        <v>-173.4</v>
      </c>
      <c r="U13" s="104" t="s">
        <v>563</v>
      </c>
      <c r="V13" s="104" t="s">
        <v>564</v>
      </c>
      <c r="W13" s="105">
        <v>135.6</v>
      </c>
      <c r="X13" s="61">
        <f t="shared" si="4"/>
        <v>173.4</v>
      </c>
      <c r="Y13" s="61">
        <f t="shared" si="5"/>
        <v>-80200</v>
      </c>
    </row>
    <row r="14" spans="1:25" s="61" customFormat="1" ht="26.25" customHeight="1">
      <c r="A14" s="79">
        <v>20910</v>
      </c>
      <c r="B14" s="93" t="s">
        <v>653</v>
      </c>
      <c r="C14" s="86">
        <v>29923</v>
      </c>
      <c r="D14" s="82"/>
      <c r="E14" s="82">
        <v>3922.87</v>
      </c>
      <c r="G14" s="84" t="s">
        <v>614</v>
      </c>
      <c r="H14" s="84" t="s">
        <v>646</v>
      </c>
      <c r="I14" s="97">
        <v>3922.87</v>
      </c>
      <c r="J14" s="65">
        <f t="shared" si="0"/>
        <v>1989191</v>
      </c>
      <c r="K14" s="82">
        <f t="shared" si="1"/>
        <v>-26000.13</v>
      </c>
      <c r="L14" s="82">
        <v>750</v>
      </c>
      <c r="M14" s="84" t="s">
        <v>614</v>
      </c>
      <c r="N14" s="84" t="s">
        <v>646</v>
      </c>
      <c r="O14" s="97">
        <v>4041.81</v>
      </c>
      <c r="P14" s="65">
        <f t="shared" si="2"/>
        <v>1989191</v>
      </c>
      <c r="Q14" s="82">
        <f t="shared" si="3"/>
        <v>-25881.19</v>
      </c>
      <c r="U14" s="104" t="s">
        <v>614</v>
      </c>
      <c r="V14" s="104" t="s">
        <v>646</v>
      </c>
      <c r="W14" s="105">
        <v>4680.94</v>
      </c>
      <c r="X14" s="61">
        <f t="shared" si="4"/>
        <v>25242.06</v>
      </c>
      <c r="Y14" s="61">
        <f t="shared" si="5"/>
        <v>1989191</v>
      </c>
    </row>
    <row r="15" spans="1:25" s="61" customFormat="1" ht="26.25" customHeight="1">
      <c r="A15" s="79" t="s">
        <v>654</v>
      </c>
      <c r="B15" s="93" t="s">
        <v>655</v>
      </c>
      <c r="C15" s="86">
        <v>9235</v>
      </c>
      <c r="D15" s="82"/>
      <c r="E15" s="82">
        <v>7616.62</v>
      </c>
      <c r="G15" s="84" t="s">
        <v>610</v>
      </c>
      <c r="H15" s="84" t="s">
        <v>644</v>
      </c>
      <c r="I15" s="97">
        <v>7616.62</v>
      </c>
      <c r="J15" s="65">
        <f t="shared" si="0"/>
        <v>-811</v>
      </c>
      <c r="K15" s="82">
        <f t="shared" si="1"/>
        <v>-1618.38</v>
      </c>
      <c r="L15" s="82"/>
      <c r="M15" s="84" t="s">
        <v>610</v>
      </c>
      <c r="N15" s="84" t="s">
        <v>644</v>
      </c>
      <c r="O15" s="97">
        <v>7749.58</v>
      </c>
      <c r="P15" s="65">
        <f t="shared" si="2"/>
        <v>-811</v>
      </c>
      <c r="Q15" s="82">
        <f t="shared" si="3"/>
        <v>-1485.42</v>
      </c>
      <c r="U15" s="104" t="s">
        <v>610</v>
      </c>
      <c r="V15" s="104" t="s">
        <v>644</v>
      </c>
      <c r="W15" s="105">
        <v>8475.47</v>
      </c>
      <c r="X15" s="61">
        <f t="shared" si="4"/>
        <v>759.5300000000007</v>
      </c>
      <c r="Y15" s="61">
        <f t="shared" si="5"/>
        <v>-811</v>
      </c>
    </row>
    <row r="16" spans="1:24" s="61" customFormat="1" ht="26.25" customHeight="1">
      <c r="A16" s="94" t="s">
        <v>581</v>
      </c>
      <c r="B16" s="95"/>
      <c r="C16" s="81">
        <f>C6+C14+C15+C10</f>
        <v>111236</v>
      </c>
      <c r="G16" s="78">
        <f>""</f>
      </c>
      <c r="H16" s="78">
        <f>""</f>
      </c>
      <c r="I16" s="78">
        <f>""</f>
      </c>
      <c r="J16" s="65"/>
      <c r="M16" s="78">
        <f>""</f>
      </c>
      <c r="N16" s="96">
        <f>""</f>
      </c>
      <c r="O16" s="78">
        <f>""</f>
      </c>
      <c r="W16" s="110" t="e">
        <f>#REF!+#REF!+#REF!+#REF!+#REF!+#REF!+#REF!+#REF!+#REF!+#REF!+#REF!+#REF!+#REF!+#REF!+#REF!+#REF!+#REF!+#REF!+#REF!+#REF!+#REF!</f>
        <v>#REF!</v>
      </c>
      <c r="X16" s="110" t="e">
        <f>#REF!+#REF!+#REF!+#REF!+#REF!+#REF!+#REF!+#REF!+#REF!+#REF!+#REF!+#REF!+#REF!+#REF!+#REF!+#REF!+#REF!+#REF!+#REF!+#REF!+#REF!</f>
        <v>#REF!</v>
      </c>
    </row>
    <row r="17" spans="17:25" ht="19.5" customHeight="1">
      <c r="Q17" s="111"/>
      <c r="U17" s="112" t="s">
        <v>573</v>
      </c>
      <c r="V17" s="112" t="s">
        <v>574</v>
      </c>
      <c r="W17" s="113">
        <v>19998</v>
      </c>
      <c r="X17" s="66">
        <f>C17-W17</f>
        <v>-19998</v>
      </c>
      <c r="Y17" s="66">
        <f>U17-A17</f>
        <v>23203</v>
      </c>
    </row>
    <row r="18" spans="17:25" ht="19.5" customHeight="1">
      <c r="Q18" s="111"/>
      <c r="U18" s="112" t="s">
        <v>575</v>
      </c>
      <c r="V18" s="112" t="s">
        <v>576</v>
      </c>
      <c r="W18" s="113">
        <v>19998</v>
      </c>
      <c r="X18" s="66">
        <f>C18-W18</f>
        <v>-19998</v>
      </c>
      <c r="Y18" s="66">
        <f>U18-A18</f>
        <v>2320301</v>
      </c>
    </row>
    <row r="19" ht="19.5" customHeight="1">
      <c r="Q19" s="111"/>
    </row>
    <row r="20" ht="19.5" customHeight="1">
      <c r="Q20" s="111"/>
    </row>
    <row r="21" ht="19.5" customHeight="1">
      <c r="Q21" s="111"/>
    </row>
    <row r="22" ht="19.5" customHeight="1">
      <c r="Q22" s="111"/>
    </row>
    <row r="23" ht="19.5" customHeight="1">
      <c r="Q23" s="111"/>
    </row>
    <row r="24" ht="19.5" customHeight="1">
      <c r="Q24" s="111"/>
    </row>
    <row r="25" ht="19.5" customHeight="1">
      <c r="Q25" s="111"/>
    </row>
    <row r="26" ht="19.5" customHeight="1">
      <c r="Q26" s="111"/>
    </row>
    <row r="27" ht="19.5" customHeight="1">
      <c r="Q27" s="111"/>
    </row>
    <row r="28" ht="19.5" customHeight="1">
      <c r="Q28" s="111"/>
    </row>
    <row r="29" ht="19.5" customHeight="1">
      <c r="Q29" s="111"/>
    </row>
    <row r="30" ht="19.5" customHeight="1">
      <c r="Q30" s="111"/>
    </row>
    <row r="31" ht="19.5" customHeight="1">
      <c r="Q31" s="111"/>
    </row>
  </sheetData>
  <sheetProtection/>
  <mergeCells count="2">
    <mergeCell ref="A2:C2"/>
    <mergeCell ref="A16:B16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 scale="9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workbookViewId="0" topLeftCell="A1">
      <selection activeCell="C18" sqref="C18"/>
    </sheetView>
  </sheetViews>
  <sheetFormatPr defaultColWidth="9.00390625" defaultRowHeight="15"/>
  <cols>
    <col min="1" max="1" width="12.140625" style="49" customWidth="1"/>
    <col min="2" max="2" width="17.140625" style="49" customWidth="1"/>
    <col min="3" max="3" width="18.421875" style="49" customWidth="1"/>
    <col min="4" max="4" width="25.140625" style="49" customWidth="1"/>
    <col min="5" max="5" width="19.28125" style="49" customWidth="1"/>
    <col min="6" max="6" width="12.421875" style="49" customWidth="1"/>
    <col min="7" max="16384" width="9.00390625" style="49" customWidth="1"/>
  </cols>
  <sheetData>
    <row r="1" spans="1:6" s="49" customFormat="1" ht="36" customHeight="1">
      <c r="A1" s="50" t="s">
        <v>656</v>
      </c>
      <c r="B1" s="51"/>
      <c r="C1" s="51"/>
      <c r="D1" s="51"/>
      <c r="E1" s="51"/>
      <c r="F1" s="51"/>
    </row>
    <row r="2" spans="1:6" s="49" customFormat="1" ht="25.5" customHeight="1">
      <c r="A2" s="52" t="s">
        <v>657</v>
      </c>
      <c r="B2" s="53" t="s">
        <v>656</v>
      </c>
      <c r="C2" s="54"/>
      <c r="D2" s="54"/>
      <c r="E2" s="54"/>
      <c r="F2" s="54"/>
    </row>
    <row r="3" spans="1:6" s="49" customFormat="1" ht="26.25">
      <c r="A3" s="52" t="s">
        <v>658</v>
      </c>
      <c r="B3" s="55" t="s">
        <v>659</v>
      </c>
      <c r="C3" s="55" t="s">
        <v>660</v>
      </c>
      <c r="D3" s="55" t="s">
        <v>661</v>
      </c>
      <c r="E3" s="55" t="s">
        <v>514</v>
      </c>
      <c r="F3" s="55" t="s">
        <v>662</v>
      </c>
    </row>
    <row r="4" spans="1:6" s="49" customFormat="1" ht="36" customHeight="1">
      <c r="A4" s="56" t="s">
        <v>663</v>
      </c>
      <c r="B4" s="57" t="s">
        <v>664</v>
      </c>
      <c r="C4" s="57" t="s">
        <v>665</v>
      </c>
      <c r="D4" s="57" t="s">
        <v>666</v>
      </c>
      <c r="E4" s="57" t="s">
        <v>667</v>
      </c>
      <c r="F4" s="57" t="s">
        <v>668</v>
      </c>
    </row>
    <row r="5" spans="1:6" s="49" customFormat="1" ht="15">
      <c r="A5" s="56"/>
      <c r="B5" s="57" t="s">
        <v>669</v>
      </c>
      <c r="C5" s="57" t="s">
        <v>670</v>
      </c>
      <c r="D5" s="57" t="s">
        <v>671</v>
      </c>
      <c r="E5" s="57" t="s">
        <v>667</v>
      </c>
      <c r="F5" s="57" t="s">
        <v>668</v>
      </c>
    </row>
    <row r="6" spans="1:6" s="49" customFormat="1" ht="26.25">
      <c r="A6" s="56"/>
      <c r="B6" s="57" t="s">
        <v>672</v>
      </c>
      <c r="C6" s="57" t="s">
        <v>673</v>
      </c>
      <c r="D6" s="57" t="s">
        <v>674</v>
      </c>
      <c r="E6" s="57" t="s">
        <v>667</v>
      </c>
      <c r="F6" s="57" t="s">
        <v>668</v>
      </c>
    </row>
    <row r="7" spans="1:6" s="49" customFormat="1" ht="15">
      <c r="A7" s="56"/>
      <c r="B7" s="57" t="s">
        <v>675</v>
      </c>
      <c r="C7" s="57" t="s">
        <v>676</v>
      </c>
      <c r="D7" s="57" t="s">
        <v>677</v>
      </c>
      <c r="E7" s="57" t="s">
        <v>667</v>
      </c>
      <c r="F7" s="57" t="s">
        <v>668</v>
      </c>
    </row>
    <row r="8" spans="1:6" s="49" customFormat="1" ht="39.75" customHeight="1">
      <c r="A8" s="56" t="s">
        <v>678</v>
      </c>
      <c r="B8" s="57" t="s">
        <v>679</v>
      </c>
      <c r="C8" s="57" t="s">
        <v>680</v>
      </c>
      <c r="D8" s="57" t="s">
        <v>681</v>
      </c>
      <c r="E8" s="57" t="s">
        <v>667</v>
      </c>
      <c r="F8" s="57" t="s">
        <v>668</v>
      </c>
    </row>
    <row r="9" spans="1:6" s="49" customFormat="1" ht="18.75" customHeight="1">
      <c r="A9" s="56"/>
      <c r="B9" s="57" t="s">
        <v>682</v>
      </c>
      <c r="C9" s="57" t="s">
        <v>683</v>
      </c>
      <c r="D9" s="57" t="s">
        <v>684</v>
      </c>
      <c r="E9" s="57" t="s">
        <v>667</v>
      </c>
      <c r="F9" s="57" t="s">
        <v>668</v>
      </c>
    </row>
    <row r="10" spans="1:6" s="49" customFormat="1" ht="15">
      <c r="A10" s="56"/>
      <c r="B10" s="57" t="s">
        <v>685</v>
      </c>
      <c r="C10" s="57" t="s">
        <v>686</v>
      </c>
      <c r="D10" s="57" t="s">
        <v>687</v>
      </c>
      <c r="E10" s="57" t="s">
        <v>667</v>
      </c>
      <c r="F10" s="57" t="s">
        <v>668</v>
      </c>
    </row>
    <row r="11" spans="1:6" s="49" customFormat="1" ht="26.25">
      <c r="A11" s="56"/>
      <c r="B11" s="57" t="s">
        <v>688</v>
      </c>
      <c r="C11" s="57" t="s">
        <v>689</v>
      </c>
      <c r="D11" s="57" t="s">
        <v>690</v>
      </c>
      <c r="E11" s="57" t="s">
        <v>667</v>
      </c>
      <c r="F11" s="57" t="s">
        <v>668</v>
      </c>
    </row>
    <row r="12" spans="1:6" s="49" customFormat="1" ht="15">
      <c r="A12" s="58" t="s">
        <v>691</v>
      </c>
      <c r="B12" s="59" t="s">
        <v>692</v>
      </c>
      <c r="C12" s="57" t="s">
        <v>693</v>
      </c>
      <c r="D12" s="57" t="s">
        <v>694</v>
      </c>
      <c r="E12" s="57" t="s">
        <v>667</v>
      </c>
      <c r="F12" s="57" t="s">
        <v>668</v>
      </c>
    </row>
    <row r="13" spans="1:6" s="49" customFormat="1" ht="15">
      <c r="A13" s="58"/>
      <c r="B13" s="59" t="s">
        <v>692</v>
      </c>
      <c r="C13" s="57" t="s">
        <v>695</v>
      </c>
      <c r="D13" s="57" t="s">
        <v>695</v>
      </c>
      <c r="E13" s="57" t="s">
        <v>667</v>
      </c>
      <c r="F13" s="57" t="s">
        <v>668</v>
      </c>
    </row>
    <row r="14" spans="1:6" s="49" customFormat="1" ht="15">
      <c r="A14" s="60"/>
      <c r="B14" s="59" t="s">
        <v>692</v>
      </c>
      <c r="C14" s="57" t="s">
        <v>696</v>
      </c>
      <c r="D14" s="57" t="s">
        <v>696</v>
      </c>
      <c r="E14" s="57" t="s">
        <v>667</v>
      </c>
      <c r="F14" s="57" t="s">
        <v>668</v>
      </c>
    </row>
  </sheetData>
  <sheetProtection/>
  <mergeCells count="5">
    <mergeCell ref="A1:F1"/>
    <mergeCell ref="B2:F2"/>
    <mergeCell ref="A4:A7"/>
    <mergeCell ref="A8:A11"/>
    <mergeCell ref="A12:A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29"/>
  <sheetViews>
    <sheetView workbookViewId="0" topLeftCell="A1">
      <selection activeCell="D8" sqref="D8"/>
    </sheetView>
  </sheetViews>
  <sheetFormatPr defaultColWidth="7.00390625" defaultRowHeight="15"/>
  <cols>
    <col min="1" max="1" width="32.421875" style="292" customWidth="1"/>
    <col min="2" max="2" width="14.421875" style="292" customWidth="1"/>
    <col min="3" max="3" width="6.140625" style="292" hidden="1" customWidth="1"/>
    <col min="4" max="4" width="18.421875" style="292" customWidth="1"/>
    <col min="5" max="16384" width="7.00390625" style="292" customWidth="1"/>
  </cols>
  <sheetData>
    <row r="1" ht="15">
      <c r="A1" s="274" t="s">
        <v>38</v>
      </c>
    </row>
    <row r="2" spans="1:4" ht="22.5">
      <c r="A2" s="306" t="s">
        <v>39</v>
      </c>
      <c r="B2" s="306"/>
      <c r="C2" s="306"/>
      <c r="D2" s="306"/>
    </row>
    <row r="3" spans="1:4" ht="14.25">
      <c r="A3" s="307" t="s">
        <v>40</v>
      </c>
      <c r="B3" s="307"/>
      <c r="C3" s="307"/>
      <c r="D3" s="307"/>
    </row>
    <row r="4" spans="1:4" ht="45" customHeight="1">
      <c r="A4" s="308" t="s">
        <v>41</v>
      </c>
      <c r="B4" s="308" t="s">
        <v>42</v>
      </c>
      <c r="C4" s="308" t="s">
        <v>43</v>
      </c>
      <c r="D4" s="308" t="s">
        <v>44</v>
      </c>
    </row>
    <row r="5" spans="1:4" ht="30" customHeight="1">
      <c r="A5" s="309" t="s">
        <v>8</v>
      </c>
      <c r="B5" s="310">
        <f>SUM(B6:B29)</f>
        <v>260841.35000000003</v>
      </c>
      <c r="C5" s="311">
        <v>275114</v>
      </c>
      <c r="D5" s="310">
        <v>244841</v>
      </c>
    </row>
    <row r="6" spans="1:4" ht="30.75" customHeight="1">
      <c r="A6" s="312" t="s">
        <v>45</v>
      </c>
      <c r="B6" s="313">
        <v>28361.2</v>
      </c>
      <c r="C6" s="313">
        <v>12423</v>
      </c>
      <c r="D6" s="314">
        <v>15938.2</v>
      </c>
    </row>
    <row r="7" spans="1:4" ht="30.75" customHeight="1">
      <c r="A7" s="312" t="s">
        <v>46</v>
      </c>
      <c r="B7" s="313">
        <v>586.1</v>
      </c>
      <c r="C7" s="313"/>
      <c r="D7" s="314">
        <v>586.1</v>
      </c>
    </row>
    <row r="8" spans="1:4" ht="30.75" customHeight="1">
      <c r="A8" s="312" t="s">
        <v>47</v>
      </c>
      <c r="B8" s="313">
        <v>10636.98</v>
      </c>
      <c r="C8" s="313"/>
      <c r="D8" s="314">
        <v>10636.98</v>
      </c>
    </row>
    <row r="9" spans="1:4" ht="30.75" customHeight="1">
      <c r="A9" s="312" t="s">
        <v>48</v>
      </c>
      <c r="B9" s="313">
        <v>50392.820000000014</v>
      </c>
      <c r="C9" s="313"/>
      <c r="D9" s="314">
        <v>50392.820000000014</v>
      </c>
    </row>
    <row r="10" spans="1:4" ht="30.75" customHeight="1">
      <c r="A10" s="312" t="s">
        <v>49</v>
      </c>
      <c r="B10" s="313">
        <v>1484</v>
      </c>
      <c r="C10" s="313"/>
      <c r="D10" s="315">
        <v>1484</v>
      </c>
    </row>
    <row r="11" spans="1:4" ht="30.75" customHeight="1">
      <c r="A11" s="312" t="s">
        <v>50</v>
      </c>
      <c r="B11" s="313">
        <v>2178.2799999999997</v>
      </c>
      <c r="C11" s="313"/>
      <c r="D11" s="314">
        <v>2178.2799999999997</v>
      </c>
    </row>
    <row r="12" spans="1:4" ht="30.75" customHeight="1">
      <c r="A12" s="312" t="s">
        <v>51</v>
      </c>
      <c r="B12" s="313">
        <v>46119.249999999985</v>
      </c>
      <c r="C12" s="313">
        <v>2375</v>
      </c>
      <c r="D12" s="314">
        <v>43744.249999999985</v>
      </c>
    </row>
    <row r="13" spans="1:4" ht="30.75" customHeight="1">
      <c r="A13" s="312" t="s">
        <v>52</v>
      </c>
      <c r="B13" s="313">
        <v>24740.84</v>
      </c>
      <c r="C13" s="313">
        <v>531</v>
      </c>
      <c r="D13" s="314">
        <v>24209.84</v>
      </c>
    </row>
    <row r="14" spans="1:4" ht="30.75" customHeight="1">
      <c r="A14" s="312" t="s">
        <v>53</v>
      </c>
      <c r="B14" s="313">
        <v>5232.2300000000005</v>
      </c>
      <c r="C14" s="313"/>
      <c r="D14" s="314">
        <v>5232.2300000000005</v>
      </c>
    </row>
    <row r="15" spans="1:4" ht="30.75" customHeight="1">
      <c r="A15" s="312" t="s">
        <v>54</v>
      </c>
      <c r="B15" s="313">
        <v>4881.81</v>
      </c>
      <c r="C15" s="313"/>
      <c r="D15" s="314">
        <v>4881.81</v>
      </c>
    </row>
    <row r="16" spans="1:4" ht="30.75" customHeight="1">
      <c r="A16" s="312" t="s">
        <v>55</v>
      </c>
      <c r="B16" s="313">
        <v>45117.87</v>
      </c>
      <c r="C16" s="313"/>
      <c r="D16" s="314">
        <v>45117.87</v>
      </c>
    </row>
    <row r="17" spans="1:4" ht="30.75" customHeight="1">
      <c r="A17" s="312" t="s">
        <v>56</v>
      </c>
      <c r="B17" s="313">
        <v>7751.89</v>
      </c>
      <c r="C17" s="313"/>
      <c r="D17" s="314">
        <v>7751.89</v>
      </c>
    </row>
    <row r="18" spans="1:4" ht="30.75" customHeight="1">
      <c r="A18" s="312" t="s">
        <v>57</v>
      </c>
      <c r="B18" s="313">
        <v>140.73</v>
      </c>
      <c r="C18" s="313"/>
      <c r="D18" s="314">
        <v>140.73</v>
      </c>
    </row>
    <row r="19" spans="1:4" ht="30.75" customHeight="1">
      <c r="A19" s="312" t="s">
        <v>58</v>
      </c>
      <c r="B19" s="313">
        <v>30</v>
      </c>
      <c r="C19" s="313"/>
      <c r="D19" s="314">
        <v>30</v>
      </c>
    </row>
    <row r="20" spans="1:4" ht="30.75" customHeight="1">
      <c r="A20" s="312" t="s">
        <v>59</v>
      </c>
      <c r="B20" s="313">
        <v>240</v>
      </c>
      <c r="C20" s="313"/>
      <c r="D20" s="314">
        <v>240</v>
      </c>
    </row>
    <row r="21" spans="1:4" ht="30.75" customHeight="1">
      <c r="A21" s="312" t="s">
        <v>60</v>
      </c>
      <c r="B21" s="313">
        <v>2457.3099999999995</v>
      </c>
      <c r="C21" s="313"/>
      <c r="D21" s="314">
        <v>2457.3099999999995</v>
      </c>
    </row>
    <row r="22" spans="1:4" ht="30.75" customHeight="1">
      <c r="A22" s="312" t="s">
        <v>61</v>
      </c>
      <c r="B22" s="313">
        <v>5639.92</v>
      </c>
      <c r="C22" s="313">
        <v>671</v>
      </c>
      <c r="D22" s="314">
        <v>4968.92</v>
      </c>
    </row>
    <row r="23" spans="1:4" ht="30.75" customHeight="1">
      <c r="A23" s="312" t="s">
        <v>62</v>
      </c>
      <c r="B23" s="313">
        <v>48.1</v>
      </c>
      <c r="C23" s="313"/>
      <c r="D23" s="314">
        <v>48.1</v>
      </c>
    </row>
    <row r="24" spans="1:4" ht="30.75" customHeight="1">
      <c r="A24" s="312" t="s">
        <v>63</v>
      </c>
      <c r="B24" s="313">
        <v>1533.47</v>
      </c>
      <c r="C24" s="313"/>
      <c r="D24" s="314">
        <v>1533.47</v>
      </c>
    </row>
    <row r="25" spans="1:4" ht="30.75" customHeight="1">
      <c r="A25" s="312" t="s">
        <v>64</v>
      </c>
      <c r="B25" s="313">
        <v>2900</v>
      </c>
      <c r="C25" s="313"/>
      <c r="D25" s="314">
        <v>2900</v>
      </c>
    </row>
    <row r="26" spans="1:4" ht="30.75" customHeight="1">
      <c r="A26" s="312" t="s">
        <v>65</v>
      </c>
      <c r="B26" s="313">
        <v>12237.55</v>
      </c>
      <c r="C26" s="313"/>
      <c r="D26" s="314">
        <v>12237.55</v>
      </c>
    </row>
    <row r="27" spans="1:4" ht="30.75" customHeight="1">
      <c r="A27" s="312" t="s">
        <v>66</v>
      </c>
      <c r="B27" s="313">
        <v>1925</v>
      </c>
      <c r="C27" s="313"/>
      <c r="D27" s="314">
        <v>1925</v>
      </c>
    </row>
    <row r="28" spans="1:4" ht="30.75" customHeight="1">
      <c r="A28" s="312" t="s">
        <v>67</v>
      </c>
      <c r="B28" s="313">
        <v>6100</v>
      </c>
      <c r="C28" s="316"/>
      <c r="D28" s="314">
        <v>6100</v>
      </c>
    </row>
    <row r="29" spans="1:4" ht="30.75" customHeight="1">
      <c r="A29" s="312" t="s">
        <v>68</v>
      </c>
      <c r="B29" s="313">
        <v>106</v>
      </c>
      <c r="C29" s="316"/>
      <c r="D29" s="314">
        <v>106</v>
      </c>
    </row>
  </sheetData>
  <sheetProtection/>
  <mergeCells count="2">
    <mergeCell ref="A2:D2"/>
    <mergeCell ref="A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7"/>
  <sheetViews>
    <sheetView zoomScaleSheetLayoutView="100" workbookViewId="0" topLeftCell="A1">
      <selection activeCell="E11" sqref="E11"/>
    </sheetView>
  </sheetViews>
  <sheetFormatPr defaultColWidth="9.00390625" defaultRowHeight="15"/>
  <cols>
    <col min="1" max="1" width="15.28125" style="39" customWidth="1"/>
    <col min="2" max="3" width="13.28125" style="39" customWidth="1"/>
    <col min="4" max="4" width="15.8515625" style="39" customWidth="1"/>
    <col min="5" max="5" width="16.140625" style="39" customWidth="1"/>
    <col min="6" max="6" width="11.421875" style="39" customWidth="1"/>
    <col min="7" max="7" width="15.28125" style="39" customWidth="1"/>
    <col min="8" max="9" width="9.00390625" style="39" customWidth="1"/>
    <col min="15" max="16384" width="9.00390625" style="39" customWidth="1"/>
  </cols>
  <sheetData>
    <row r="1" spans="1:14" s="39" customFormat="1" ht="18.75">
      <c r="A1" s="42" t="s">
        <v>697</v>
      </c>
      <c r="B1" s="42"/>
      <c r="C1" s="42"/>
      <c r="D1" s="42"/>
      <c r="E1" s="42"/>
      <c r="F1" s="7"/>
      <c r="G1" s="8"/>
      <c r="J1"/>
      <c r="K1"/>
      <c r="L1"/>
      <c r="M1"/>
      <c r="N1"/>
    </row>
    <row r="2" spans="1:14" s="39" customFormat="1" ht="23.25">
      <c r="A2" s="9" t="s">
        <v>698</v>
      </c>
      <c r="B2" s="9"/>
      <c r="C2" s="9"/>
      <c r="D2" s="9"/>
      <c r="E2" s="9"/>
      <c r="F2" s="10"/>
      <c r="G2" s="11"/>
      <c r="J2"/>
      <c r="K2"/>
      <c r="L2"/>
      <c r="M2"/>
      <c r="N2"/>
    </row>
    <row r="3" spans="1:14" s="39" customFormat="1" ht="15.75">
      <c r="A3" s="12"/>
      <c r="B3" s="12"/>
      <c r="C3" s="12"/>
      <c r="D3" s="12"/>
      <c r="E3" s="12"/>
      <c r="F3" s="12"/>
      <c r="G3" s="13" t="s">
        <v>699</v>
      </c>
      <c r="J3"/>
      <c r="K3"/>
      <c r="L3"/>
      <c r="M3"/>
      <c r="N3"/>
    </row>
    <row r="4" spans="1:14" s="39" customFormat="1" ht="45" customHeight="1">
      <c r="A4" s="43" t="s">
        <v>700</v>
      </c>
      <c r="B4" s="44" t="s">
        <v>701</v>
      </c>
      <c r="C4" s="45"/>
      <c r="D4" s="46"/>
      <c r="E4" s="44" t="s">
        <v>702</v>
      </c>
      <c r="F4" s="45"/>
      <c r="G4" s="46"/>
      <c r="J4"/>
      <c r="K4"/>
      <c r="L4"/>
      <c r="M4"/>
      <c r="N4"/>
    </row>
    <row r="5" spans="1:14" s="39" customFormat="1" ht="45" customHeight="1">
      <c r="A5" s="47"/>
      <c r="B5" s="27"/>
      <c r="C5" s="28" t="s">
        <v>703</v>
      </c>
      <c r="D5" s="28" t="s">
        <v>704</v>
      </c>
      <c r="E5" s="28"/>
      <c r="F5" s="28" t="s">
        <v>703</v>
      </c>
      <c r="G5" s="28" t="s">
        <v>704</v>
      </c>
      <c r="J5"/>
      <c r="K5"/>
      <c r="L5"/>
      <c r="M5"/>
      <c r="N5"/>
    </row>
    <row r="6" spans="1:14" s="39" customFormat="1" ht="36" customHeight="1">
      <c r="A6" s="27" t="s">
        <v>705</v>
      </c>
      <c r="B6" s="28" t="s">
        <v>706</v>
      </c>
      <c r="C6" s="28" t="s">
        <v>707</v>
      </c>
      <c r="D6" s="28" t="s">
        <v>708</v>
      </c>
      <c r="E6" s="28" t="s">
        <v>709</v>
      </c>
      <c r="F6" s="35" t="s">
        <v>710</v>
      </c>
      <c r="G6" s="35" t="s">
        <v>711</v>
      </c>
      <c r="J6"/>
      <c r="K6"/>
      <c r="L6"/>
      <c r="M6"/>
      <c r="N6"/>
    </row>
    <row r="7" spans="1:14" s="39" customFormat="1" ht="36" customHeight="1">
      <c r="A7" s="27" t="s">
        <v>712</v>
      </c>
      <c r="B7" s="29">
        <f>C7+D7</f>
        <v>42.14</v>
      </c>
      <c r="C7" s="48">
        <v>18.59</v>
      </c>
      <c r="D7" s="48">
        <v>23.55</v>
      </c>
      <c r="E7" s="29">
        <f>F7+G7</f>
        <v>39.94</v>
      </c>
      <c r="F7" s="35">
        <v>16.88</v>
      </c>
      <c r="G7" s="35">
        <v>23.06</v>
      </c>
      <c r="J7"/>
      <c r="K7"/>
      <c r="L7"/>
      <c r="M7"/>
      <c r="N7"/>
    </row>
  </sheetData>
  <sheetProtection/>
  <mergeCells count="3">
    <mergeCell ref="B4:D4"/>
    <mergeCell ref="E4:G4"/>
    <mergeCell ref="A4:A5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7">
      <selection activeCell="C16" sqref="C16"/>
    </sheetView>
  </sheetViews>
  <sheetFormatPr defaultColWidth="9.00390625" defaultRowHeight="15"/>
  <cols>
    <col min="1" max="1" width="46.421875" style="39" customWidth="1"/>
    <col min="2" max="2" width="15.421875" style="39" customWidth="1"/>
    <col min="3" max="3" width="19.00390625" style="39" customWidth="1"/>
    <col min="4" max="5" width="9.00390625" style="39" customWidth="1"/>
    <col min="11" max="16384" width="9.00390625" style="39" customWidth="1"/>
  </cols>
  <sheetData>
    <row r="1" spans="1:3" ht="18.75">
      <c r="A1" s="40" t="s">
        <v>713</v>
      </c>
      <c r="B1" s="7"/>
      <c r="C1" s="8"/>
    </row>
    <row r="2" spans="1:3" ht="23.25">
      <c r="A2" s="9" t="s">
        <v>714</v>
      </c>
      <c r="B2" s="10"/>
      <c r="C2" s="11"/>
    </row>
    <row r="3" spans="1:3" ht="15.75">
      <c r="A3" s="12"/>
      <c r="B3" s="12"/>
      <c r="C3" s="13" t="s">
        <v>699</v>
      </c>
    </row>
    <row r="4" spans="1:3" ht="13.5">
      <c r="A4" s="24" t="s">
        <v>584</v>
      </c>
      <c r="B4" s="24" t="s">
        <v>481</v>
      </c>
      <c r="C4" s="25" t="s">
        <v>715</v>
      </c>
    </row>
    <row r="5" spans="1:3" ht="57.75" customHeight="1">
      <c r="A5" s="27" t="s">
        <v>716</v>
      </c>
      <c r="B5" s="35">
        <v>14.52</v>
      </c>
      <c r="C5" s="35">
        <v>14.52</v>
      </c>
    </row>
    <row r="6" spans="1:3" ht="57.75" customHeight="1">
      <c r="A6" s="27" t="s">
        <v>717</v>
      </c>
      <c r="B6" s="35">
        <v>18.59</v>
      </c>
      <c r="C6" s="35">
        <v>18.59</v>
      </c>
    </row>
    <row r="7" spans="1:3" ht="57.75" customHeight="1">
      <c r="A7" s="27" t="s">
        <v>718</v>
      </c>
      <c r="B7" s="35"/>
      <c r="C7" s="35"/>
    </row>
    <row r="8" spans="1:3" ht="57.75" customHeight="1">
      <c r="A8" s="27" t="s">
        <v>719</v>
      </c>
      <c r="B8" s="35">
        <v>18.59</v>
      </c>
      <c r="C8" s="35">
        <v>18.59</v>
      </c>
    </row>
    <row r="9" spans="1:3" ht="57.75" customHeight="1">
      <c r="A9" s="36" t="s">
        <v>720</v>
      </c>
      <c r="B9" s="35">
        <v>2.54</v>
      </c>
      <c r="C9" s="35">
        <v>2.54</v>
      </c>
    </row>
    <row r="10" spans="1:3" ht="57.75" customHeight="1">
      <c r="A10" s="37" t="s">
        <v>721</v>
      </c>
      <c r="B10" s="35"/>
      <c r="C10" s="41"/>
    </row>
    <row r="11" spans="1:3" ht="57.75" customHeight="1">
      <c r="A11" s="37" t="s">
        <v>722</v>
      </c>
      <c r="B11" s="35">
        <v>2.54</v>
      </c>
      <c r="C11" s="41">
        <v>2.54</v>
      </c>
    </row>
    <row r="12" spans="1:3" ht="57.75" customHeight="1">
      <c r="A12" s="27" t="s">
        <v>723</v>
      </c>
      <c r="B12" s="35">
        <v>1.58</v>
      </c>
      <c r="C12" s="41">
        <v>1.58</v>
      </c>
    </row>
    <row r="13" spans="1:3" ht="57.75" customHeight="1">
      <c r="A13" s="27" t="s">
        <v>724</v>
      </c>
      <c r="B13" s="35">
        <v>16.88</v>
      </c>
      <c r="C13" s="41">
        <v>16.88</v>
      </c>
    </row>
    <row r="14" spans="1:3" ht="57.75" customHeight="1">
      <c r="A14" s="36" t="s">
        <v>725</v>
      </c>
      <c r="B14" s="35">
        <v>0</v>
      </c>
      <c r="C14" s="41">
        <v>0</v>
      </c>
    </row>
    <row r="15" spans="1:3" ht="57.75" customHeight="1">
      <c r="A15" s="38" t="s">
        <v>726</v>
      </c>
      <c r="B15" s="35">
        <v>18.59</v>
      </c>
      <c r="C15" s="41">
        <v>18.59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4">
      <selection activeCell="B12" sqref="B12"/>
    </sheetView>
  </sheetViews>
  <sheetFormatPr defaultColWidth="9.00390625" defaultRowHeight="15"/>
  <cols>
    <col min="1" max="1" width="42.00390625" style="0" customWidth="1"/>
    <col min="2" max="2" width="20.421875" style="0" customWidth="1"/>
    <col min="3" max="3" width="23.00390625" style="0" customWidth="1"/>
  </cols>
  <sheetData>
    <row r="1" spans="1:3" ht="18.75">
      <c r="A1" s="6" t="s">
        <v>727</v>
      </c>
      <c r="B1" s="7"/>
      <c r="C1" s="8"/>
    </row>
    <row r="2" spans="1:3" ht="19.5" customHeight="1">
      <c r="A2" s="9" t="s">
        <v>728</v>
      </c>
      <c r="B2" s="10"/>
      <c r="C2" s="11"/>
    </row>
    <row r="3" spans="1:3" ht="19.5" customHeight="1">
      <c r="A3" s="12"/>
      <c r="B3" s="12"/>
      <c r="C3" s="13" t="s">
        <v>699</v>
      </c>
    </row>
    <row r="4" spans="1:3" ht="56.25" customHeight="1">
      <c r="A4" s="24" t="s">
        <v>584</v>
      </c>
      <c r="B4" s="24" t="s">
        <v>481</v>
      </c>
      <c r="C4" s="25" t="s">
        <v>715</v>
      </c>
    </row>
    <row r="5" spans="1:3" ht="45" customHeight="1">
      <c r="A5" s="27" t="s">
        <v>729</v>
      </c>
      <c r="B5" s="35">
        <v>17.66</v>
      </c>
      <c r="C5" s="35">
        <v>17.66</v>
      </c>
    </row>
    <row r="6" spans="1:3" ht="48" customHeight="1">
      <c r="A6" s="27" t="s">
        <v>730</v>
      </c>
      <c r="B6" s="35">
        <v>23.55</v>
      </c>
      <c r="C6" s="35">
        <v>23.55</v>
      </c>
    </row>
    <row r="7" spans="1:3" ht="56.25" customHeight="1">
      <c r="A7" s="27" t="s">
        <v>718</v>
      </c>
      <c r="B7" s="35"/>
      <c r="C7" s="35"/>
    </row>
    <row r="8" spans="1:3" ht="56.25" customHeight="1">
      <c r="A8" s="27" t="s">
        <v>731</v>
      </c>
      <c r="B8" s="35">
        <v>23.55</v>
      </c>
      <c r="C8" s="35">
        <v>23.55</v>
      </c>
    </row>
    <row r="9" spans="1:3" ht="56.25" customHeight="1">
      <c r="A9" s="36" t="s">
        <v>732</v>
      </c>
      <c r="B9" s="35">
        <v>5.4</v>
      </c>
      <c r="C9" s="35">
        <v>5.4</v>
      </c>
    </row>
    <row r="10" spans="1:3" ht="56.25" customHeight="1">
      <c r="A10" s="37" t="s">
        <v>721</v>
      </c>
      <c r="B10" s="35"/>
      <c r="C10" s="35"/>
    </row>
    <row r="11" spans="1:3" ht="56.25" customHeight="1">
      <c r="A11" s="37" t="s">
        <v>733</v>
      </c>
      <c r="B11" s="35">
        <v>5.4</v>
      </c>
      <c r="C11" s="35">
        <v>5.4</v>
      </c>
    </row>
    <row r="12" spans="1:3" ht="56.25" customHeight="1">
      <c r="A12" s="27" t="s">
        <v>734</v>
      </c>
      <c r="B12" s="35">
        <v>0</v>
      </c>
      <c r="C12" s="35">
        <v>0</v>
      </c>
    </row>
    <row r="13" spans="1:3" ht="56.25" customHeight="1">
      <c r="A13" s="27" t="s">
        <v>735</v>
      </c>
      <c r="B13" s="35">
        <v>23.06</v>
      </c>
      <c r="C13" s="35">
        <v>23.06</v>
      </c>
    </row>
    <row r="14" spans="1:3" ht="40.5" customHeight="1">
      <c r="A14" s="36" t="s">
        <v>736</v>
      </c>
      <c r="B14" s="35">
        <v>0</v>
      </c>
      <c r="C14" s="35">
        <v>0</v>
      </c>
    </row>
    <row r="15" spans="1:3" ht="41.25" customHeight="1">
      <c r="A15" s="38" t="s">
        <v>737</v>
      </c>
      <c r="B15" s="35">
        <v>23.55</v>
      </c>
      <c r="C15" s="35">
        <v>23.55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30"/>
  <sheetViews>
    <sheetView zoomScaleSheetLayoutView="100" workbookViewId="0" topLeftCell="A10">
      <selection activeCell="C5" sqref="C5:C30"/>
    </sheetView>
  </sheetViews>
  <sheetFormatPr defaultColWidth="9.00390625" defaultRowHeight="15"/>
  <cols>
    <col min="1" max="1" width="40.421875" style="0" customWidth="1"/>
    <col min="2" max="2" width="20.421875" style="0" customWidth="1"/>
    <col min="3" max="3" width="23.00390625" style="0" customWidth="1"/>
  </cols>
  <sheetData>
    <row r="1" spans="1:3" ht="18.75">
      <c r="A1" s="6" t="s">
        <v>738</v>
      </c>
      <c r="B1" s="7"/>
      <c r="C1" s="8"/>
    </row>
    <row r="2" spans="1:3" ht="19.5" customHeight="1">
      <c r="A2" s="9" t="s">
        <v>739</v>
      </c>
      <c r="B2" s="10"/>
      <c r="C2" s="11"/>
    </row>
    <row r="3" spans="1:3" ht="19.5" customHeight="1">
      <c r="A3" s="12"/>
      <c r="B3" s="12"/>
      <c r="C3" s="13" t="s">
        <v>699</v>
      </c>
    </row>
    <row r="4" spans="1:3" ht="56.25" customHeight="1">
      <c r="A4" s="24" t="s">
        <v>584</v>
      </c>
      <c r="B4" s="24" t="s">
        <v>740</v>
      </c>
      <c r="C4" s="25" t="s">
        <v>741</v>
      </c>
    </row>
    <row r="5" spans="1:3" ht="21.75" customHeight="1">
      <c r="A5" s="31" t="s">
        <v>742</v>
      </c>
      <c r="B5" s="32">
        <v>32.18</v>
      </c>
      <c r="C5" s="32">
        <v>32.18</v>
      </c>
    </row>
    <row r="6" spans="1:3" ht="21.75" customHeight="1">
      <c r="A6" s="31" t="s">
        <v>743</v>
      </c>
      <c r="B6" s="32">
        <v>14.52</v>
      </c>
      <c r="C6" s="32">
        <v>14.52</v>
      </c>
    </row>
    <row r="7" spans="1:3" ht="21.75" customHeight="1">
      <c r="A7" s="31" t="s">
        <v>744</v>
      </c>
      <c r="B7" s="32">
        <v>17.66</v>
      </c>
      <c r="C7" s="32">
        <v>17.66</v>
      </c>
    </row>
    <row r="8" spans="1:3" ht="21.75" customHeight="1">
      <c r="A8" s="31" t="s">
        <v>745</v>
      </c>
      <c r="B8" s="32">
        <v>35</v>
      </c>
      <c r="C8" s="32">
        <v>35</v>
      </c>
    </row>
    <row r="9" spans="1:3" ht="21.75" customHeight="1">
      <c r="A9" s="31" t="s">
        <v>743</v>
      </c>
      <c r="B9" s="32">
        <v>16.85</v>
      </c>
      <c r="C9" s="32">
        <v>16.85</v>
      </c>
    </row>
    <row r="10" spans="1:3" ht="21.75" customHeight="1">
      <c r="A10" s="31" t="s">
        <v>744</v>
      </c>
      <c r="B10" s="32">
        <v>18.15</v>
      </c>
      <c r="C10" s="32">
        <v>18.15</v>
      </c>
    </row>
    <row r="11" spans="1:3" ht="21.75" customHeight="1">
      <c r="A11" s="31" t="s">
        <v>746</v>
      </c>
      <c r="B11" s="32">
        <f>SUM(B12:B18)</f>
        <v>10.24</v>
      </c>
      <c r="C11" s="32">
        <f>SUM(C12:C18)</f>
        <v>10.24</v>
      </c>
    </row>
    <row r="12" spans="1:3" ht="21.75" customHeight="1">
      <c r="A12" s="31" t="s">
        <v>747</v>
      </c>
      <c r="B12" s="32">
        <v>2.54</v>
      </c>
      <c r="C12" s="32">
        <v>2.54</v>
      </c>
    </row>
    <row r="13" spans="1:3" ht="21.75" customHeight="1">
      <c r="A13" s="31" t="s">
        <v>748</v>
      </c>
      <c r="B13" s="32">
        <v>1.4</v>
      </c>
      <c r="C13" s="32">
        <v>1.4</v>
      </c>
    </row>
    <row r="14" spans="1:3" ht="21.75" customHeight="1">
      <c r="A14" s="31" t="s">
        <v>749</v>
      </c>
      <c r="B14" s="32">
        <v>5.4</v>
      </c>
      <c r="C14" s="32">
        <v>5.4</v>
      </c>
    </row>
    <row r="15" spans="1:3" ht="21.75" customHeight="1">
      <c r="A15" s="31" t="s">
        <v>750</v>
      </c>
      <c r="B15" s="32">
        <v>0</v>
      </c>
      <c r="C15" s="32">
        <v>0</v>
      </c>
    </row>
    <row r="16" spans="1:3" ht="21.75" customHeight="1">
      <c r="A16" s="31" t="s">
        <v>751</v>
      </c>
      <c r="B16" s="33">
        <v>0</v>
      </c>
      <c r="C16" s="33">
        <v>0</v>
      </c>
    </row>
    <row r="17" spans="1:3" ht="21.75" customHeight="1">
      <c r="A17" s="31" t="s">
        <v>752</v>
      </c>
      <c r="B17" s="33">
        <v>0</v>
      </c>
      <c r="C17" s="33">
        <v>0</v>
      </c>
    </row>
    <row r="18" spans="1:3" ht="21.75" customHeight="1">
      <c r="A18" s="31" t="s">
        <v>753</v>
      </c>
      <c r="B18" s="33">
        <v>0.9</v>
      </c>
      <c r="C18" s="33">
        <v>0.9</v>
      </c>
    </row>
    <row r="19" spans="1:3" ht="21.75" customHeight="1">
      <c r="A19" s="31" t="s">
        <v>754</v>
      </c>
      <c r="B19" s="32">
        <v>1.58</v>
      </c>
      <c r="C19" s="32">
        <v>1.58</v>
      </c>
    </row>
    <row r="20" spans="1:3" ht="21.75" customHeight="1">
      <c r="A20" s="31" t="s">
        <v>755</v>
      </c>
      <c r="B20" s="32">
        <v>1.58</v>
      </c>
      <c r="C20" s="32">
        <v>1.58</v>
      </c>
    </row>
    <row r="21" spans="1:3" ht="21.75" customHeight="1">
      <c r="A21" s="31" t="s">
        <v>744</v>
      </c>
      <c r="B21" s="34">
        <v>0</v>
      </c>
      <c r="C21" s="34">
        <v>0</v>
      </c>
    </row>
    <row r="22" spans="1:3" ht="21.75" customHeight="1">
      <c r="A22" s="31" t="s">
        <v>756</v>
      </c>
      <c r="B22" s="34">
        <f>B23+B24</f>
        <v>1.26</v>
      </c>
      <c r="C22" s="34">
        <f>C23+C24</f>
        <v>1.26</v>
      </c>
    </row>
    <row r="23" spans="1:3" ht="21.75" customHeight="1">
      <c r="A23" s="31" t="s">
        <v>755</v>
      </c>
      <c r="B23" s="34">
        <v>0.54</v>
      </c>
      <c r="C23" s="34">
        <v>0.54</v>
      </c>
    </row>
    <row r="24" spans="1:3" ht="21.75" customHeight="1">
      <c r="A24" s="31" t="s">
        <v>744</v>
      </c>
      <c r="B24" s="34">
        <v>0.72</v>
      </c>
      <c r="C24" s="34">
        <v>0.72</v>
      </c>
    </row>
    <row r="25" spans="1:3" ht="21.75" customHeight="1">
      <c r="A25" s="31" t="s">
        <v>757</v>
      </c>
      <c r="B25" s="34">
        <v>39.94</v>
      </c>
      <c r="C25" s="34">
        <v>39.94</v>
      </c>
    </row>
    <row r="26" spans="1:3" ht="21.75" customHeight="1">
      <c r="A26" s="31" t="s">
        <v>743</v>
      </c>
      <c r="B26" s="34">
        <v>16.88</v>
      </c>
      <c r="C26" s="34">
        <v>16.88</v>
      </c>
    </row>
    <row r="27" spans="1:3" ht="21.75" customHeight="1">
      <c r="A27" s="31" t="s">
        <v>744</v>
      </c>
      <c r="B27" s="34">
        <v>23.06</v>
      </c>
      <c r="C27" s="34">
        <v>23.06</v>
      </c>
    </row>
    <row r="28" spans="1:3" ht="21.75" customHeight="1">
      <c r="A28" s="31" t="s">
        <v>758</v>
      </c>
      <c r="B28" s="34">
        <v>42.14</v>
      </c>
      <c r="C28" s="34">
        <v>42.14</v>
      </c>
    </row>
    <row r="29" spans="1:3" ht="21.75" customHeight="1">
      <c r="A29" s="31" t="s">
        <v>743</v>
      </c>
      <c r="B29" s="34">
        <v>18.59</v>
      </c>
      <c r="C29" s="34">
        <v>18.59</v>
      </c>
    </row>
    <row r="30" spans="1:3" ht="21.75" customHeight="1">
      <c r="A30" s="31" t="s">
        <v>744</v>
      </c>
      <c r="B30" s="34">
        <v>23.55</v>
      </c>
      <c r="C30" s="34">
        <v>23.55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D21" sqref="D21"/>
    </sheetView>
  </sheetViews>
  <sheetFormatPr defaultColWidth="9.00390625" defaultRowHeight="15"/>
  <cols>
    <col min="1" max="1" width="38.7109375" style="0" customWidth="1"/>
    <col min="2" max="2" width="13.00390625" style="0" customWidth="1"/>
    <col min="3" max="3" width="15.00390625" style="0" customWidth="1"/>
    <col min="4" max="4" width="9.28125" style="0" customWidth="1"/>
    <col min="5" max="5" width="10.140625" style="0" customWidth="1"/>
  </cols>
  <sheetData>
    <row r="1" spans="1:5" ht="18.75">
      <c r="A1" s="6" t="s">
        <v>759</v>
      </c>
      <c r="B1" s="6"/>
      <c r="C1" s="6"/>
      <c r="D1" s="7"/>
      <c r="E1" s="8"/>
    </row>
    <row r="2" spans="1:5" ht="19.5" customHeight="1">
      <c r="A2" s="9" t="s">
        <v>760</v>
      </c>
      <c r="B2" s="9"/>
      <c r="C2" s="9"/>
      <c r="D2" s="10"/>
      <c r="E2" s="11"/>
    </row>
    <row r="3" spans="1:5" ht="19.5" customHeight="1">
      <c r="A3" s="12"/>
      <c r="B3" s="12"/>
      <c r="C3" s="12"/>
      <c r="D3" s="12"/>
      <c r="E3" s="13" t="s">
        <v>699</v>
      </c>
    </row>
    <row r="4" spans="1:5" ht="56.25" customHeight="1">
      <c r="A4" s="24" t="s">
        <v>584</v>
      </c>
      <c r="B4" s="24" t="s">
        <v>705</v>
      </c>
      <c r="C4" s="24" t="s">
        <v>740</v>
      </c>
      <c r="D4" s="25" t="s">
        <v>741</v>
      </c>
      <c r="E4" s="26" t="s">
        <v>761</v>
      </c>
    </row>
    <row r="5" spans="1:5" ht="27" customHeight="1">
      <c r="A5" s="27" t="s">
        <v>762</v>
      </c>
      <c r="B5" s="28" t="s">
        <v>706</v>
      </c>
      <c r="C5" s="29">
        <v>42.14</v>
      </c>
      <c r="D5" s="29">
        <v>42.14</v>
      </c>
      <c r="E5" s="30">
        <v>0</v>
      </c>
    </row>
    <row r="6" spans="1:5" ht="27" customHeight="1">
      <c r="A6" s="27" t="s">
        <v>763</v>
      </c>
      <c r="B6" s="28" t="s">
        <v>707</v>
      </c>
      <c r="C6" s="28" t="s">
        <v>764</v>
      </c>
      <c r="D6" s="28" t="s">
        <v>764</v>
      </c>
      <c r="E6" s="30">
        <v>0</v>
      </c>
    </row>
    <row r="7" spans="1:5" ht="27" customHeight="1">
      <c r="A7" s="27" t="s">
        <v>765</v>
      </c>
      <c r="B7" s="28" t="s">
        <v>708</v>
      </c>
      <c r="C7" s="28" t="s">
        <v>766</v>
      </c>
      <c r="D7" s="28" t="s">
        <v>766</v>
      </c>
      <c r="E7" s="30">
        <v>0</v>
      </c>
    </row>
    <row r="8" spans="1:5" ht="27" customHeight="1">
      <c r="A8" s="27" t="s">
        <v>767</v>
      </c>
      <c r="B8" s="28" t="s">
        <v>709</v>
      </c>
      <c r="C8" s="29">
        <v>0</v>
      </c>
      <c r="D8" s="30">
        <v>0</v>
      </c>
      <c r="E8" s="30">
        <v>0</v>
      </c>
    </row>
    <row r="9" spans="1:5" ht="27" customHeight="1">
      <c r="A9" s="27" t="s">
        <v>763</v>
      </c>
      <c r="B9" s="28" t="s">
        <v>710</v>
      </c>
      <c r="C9" s="29">
        <v>0</v>
      </c>
      <c r="D9" s="30">
        <v>0</v>
      </c>
      <c r="E9" s="30">
        <v>0</v>
      </c>
    </row>
    <row r="10" spans="1:5" ht="27" customHeight="1">
      <c r="A10" s="27" t="s">
        <v>765</v>
      </c>
      <c r="B10" s="28" t="s">
        <v>711</v>
      </c>
      <c r="C10" s="29">
        <v>0</v>
      </c>
      <c r="D10" s="30">
        <v>0</v>
      </c>
      <c r="E10" s="3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workbookViewId="0" topLeftCell="A1">
      <selection activeCell="C15" sqref="C15"/>
    </sheetView>
  </sheetViews>
  <sheetFormatPr defaultColWidth="9.00390625" defaultRowHeight="15"/>
  <cols>
    <col min="1" max="1" width="8.00390625" style="0" customWidth="1"/>
    <col min="2" max="2" width="9.7109375" style="0" customWidth="1"/>
    <col min="3" max="3" width="33.00390625" style="0" customWidth="1"/>
    <col min="4" max="4" width="16.140625" style="0" customWidth="1"/>
    <col min="5" max="5" width="9.421875" style="0" customWidth="1"/>
  </cols>
  <sheetData>
    <row r="1" spans="1:5" ht="18.75">
      <c r="A1" s="6" t="s">
        <v>768</v>
      </c>
      <c r="B1" s="6"/>
      <c r="C1" s="6"/>
      <c r="D1" s="7"/>
      <c r="E1" s="8"/>
    </row>
    <row r="2" spans="1:5" ht="19.5" customHeight="1">
      <c r="A2" s="9" t="s">
        <v>769</v>
      </c>
      <c r="B2" s="9"/>
      <c r="C2" s="9"/>
      <c r="D2" s="10"/>
      <c r="E2" s="11"/>
    </row>
    <row r="3" spans="1:5" ht="19.5" customHeight="1">
      <c r="A3" s="12"/>
      <c r="B3" s="12"/>
      <c r="C3" s="12"/>
      <c r="D3" s="12"/>
      <c r="E3" s="13" t="s">
        <v>699</v>
      </c>
    </row>
    <row r="4" spans="1:5" ht="56.25" customHeight="1">
      <c r="A4" s="14" t="s">
        <v>770</v>
      </c>
      <c r="B4" s="14" t="s">
        <v>771</v>
      </c>
      <c r="C4" s="14" t="s">
        <v>480</v>
      </c>
      <c r="D4" s="14" t="s">
        <v>772</v>
      </c>
      <c r="E4" s="14" t="s">
        <v>773</v>
      </c>
    </row>
    <row r="5" spans="1:5" ht="39" customHeight="1">
      <c r="A5" s="15" t="s">
        <v>712</v>
      </c>
      <c r="B5" s="15">
        <v>130822</v>
      </c>
      <c r="C5" s="16"/>
      <c r="D5" s="17"/>
      <c r="E5" s="14"/>
    </row>
    <row r="6" spans="1:5" ht="39" customHeight="1">
      <c r="A6" s="18"/>
      <c r="B6" s="18"/>
      <c r="C6" s="19"/>
      <c r="D6" s="19"/>
      <c r="E6" s="14"/>
    </row>
    <row r="7" spans="1:5" ht="39" customHeight="1">
      <c r="A7" s="18"/>
      <c r="B7" s="18"/>
      <c r="C7" s="20"/>
      <c r="D7" s="16"/>
      <c r="E7" s="14"/>
    </row>
    <row r="8" spans="1:5" ht="39" customHeight="1">
      <c r="A8" s="18"/>
      <c r="B8" s="18"/>
      <c r="C8" s="16"/>
      <c r="D8" s="16"/>
      <c r="E8" s="14"/>
    </row>
    <row r="9" spans="1:5" ht="39" customHeight="1">
      <c r="A9" s="18"/>
      <c r="B9" s="18"/>
      <c r="C9" s="17"/>
      <c r="D9" s="17"/>
      <c r="E9" s="14"/>
    </row>
    <row r="10" spans="1:5" ht="39" customHeight="1">
      <c r="A10" s="18"/>
      <c r="B10" s="18"/>
      <c r="C10" s="17"/>
      <c r="D10" s="17"/>
      <c r="E10" s="14"/>
    </row>
    <row r="11" spans="1:5" ht="39" customHeight="1">
      <c r="A11" s="18"/>
      <c r="B11" s="18"/>
      <c r="C11" s="17"/>
      <c r="D11" s="17"/>
      <c r="E11" s="21"/>
    </row>
    <row r="12" spans="1:5" ht="39" customHeight="1">
      <c r="A12" s="18"/>
      <c r="B12" s="18"/>
      <c r="C12" s="16"/>
      <c r="D12" s="17"/>
      <c r="E12" s="21"/>
    </row>
    <row r="13" spans="1:5" ht="39" customHeight="1">
      <c r="A13" s="18"/>
      <c r="B13" s="18"/>
      <c r="C13" s="16"/>
      <c r="D13" s="17"/>
      <c r="E13" s="21"/>
    </row>
    <row r="14" spans="1:5" ht="39" customHeight="1">
      <c r="A14" s="18"/>
      <c r="B14" s="18"/>
      <c r="C14" s="20"/>
      <c r="D14" s="16"/>
      <c r="E14" s="21"/>
    </row>
    <row r="15" spans="1:5" ht="39" customHeight="1">
      <c r="A15" s="22"/>
      <c r="B15" s="22"/>
      <c r="C15" s="17"/>
      <c r="D15" s="17"/>
      <c r="E15" s="21"/>
    </row>
    <row r="16" spans="1:6" ht="13.5">
      <c r="A16" s="23" t="s">
        <v>774</v>
      </c>
      <c r="B16" s="23"/>
      <c r="C16" s="23"/>
      <c r="D16" s="23"/>
      <c r="E16" s="23"/>
      <c r="F16" s="23"/>
    </row>
  </sheetData>
  <sheetProtection/>
  <mergeCells count="3">
    <mergeCell ref="A16:F16"/>
    <mergeCell ref="A5:A15"/>
    <mergeCell ref="B5:B15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16"/>
  <sheetViews>
    <sheetView zoomScaleSheetLayoutView="100" workbookViewId="0" topLeftCell="A1">
      <selection activeCell="A16" sqref="A16:B16"/>
    </sheetView>
  </sheetViews>
  <sheetFormatPr defaultColWidth="9.00390625" defaultRowHeight="15"/>
  <cols>
    <col min="1" max="1" width="17.57421875" style="0" customWidth="1"/>
    <col min="2" max="2" width="52.421875" style="0" customWidth="1"/>
  </cols>
  <sheetData>
    <row r="1" spans="1:2" ht="24.75" customHeight="1">
      <c r="A1" s="1" t="s">
        <v>775</v>
      </c>
      <c r="B1" s="1"/>
    </row>
    <row r="2" spans="1:2" ht="24.75" customHeight="1">
      <c r="A2" s="2"/>
      <c r="B2" s="3" t="s">
        <v>699</v>
      </c>
    </row>
    <row r="3" spans="1:2" ht="39" customHeight="1">
      <c r="A3" s="4" t="s">
        <v>776</v>
      </c>
      <c r="B3" s="4" t="s">
        <v>777</v>
      </c>
    </row>
    <row r="4" spans="1:2" ht="39" customHeight="1">
      <c r="A4" s="4" t="s">
        <v>778</v>
      </c>
      <c r="B4" s="4"/>
    </row>
    <row r="5" spans="1:2" ht="39" customHeight="1">
      <c r="A5" s="4" t="s">
        <v>779</v>
      </c>
      <c r="B5" s="4"/>
    </row>
    <row r="6" spans="1:2" ht="39" customHeight="1">
      <c r="A6" s="4" t="s">
        <v>780</v>
      </c>
      <c r="B6" s="4"/>
    </row>
    <row r="7" spans="1:2" ht="39" customHeight="1">
      <c r="A7" s="4" t="s">
        <v>781</v>
      </c>
      <c r="B7" s="4"/>
    </row>
    <row r="8" spans="1:2" ht="39" customHeight="1">
      <c r="A8" s="4" t="s">
        <v>782</v>
      </c>
      <c r="B8" s="4"/>
    </row>
    <row r="9" spans="1:2" ht="39" customHeight="1">
      <c r="A9" s="4" t="s">
        <v>783</v>
      </c>
      <c r="B9" s="4"/>
    </row>
    <row r="10" spans="1:2" ht="39" customHeight="1">
      <c r="A10" s="4" t="s">
        <v>784</v>
      </c>
      <c r="B10" s="4"/>
    </row>
    <row r="11" spans="1:2" ht="39" customHeight="1">
      <c r="A11" s="4" t="s">
        <v>785</v>
      </c>
      <c r="B11" s="4"/>
    </row>
    <row r="12" spans="1:2" ht="39" customHeight="1">
      <c r="A12" s="4" t="s">
        <v>786</v>
      </c>
      <c r="B12" s="4"/>
    </row>
    <row r="13" spans="1:2" ht="39" customHeight="1">
      <c r="A13" s="4" t="s">
        <v>787</v>
      </c>
      <c r="B13" s="4"/>
    </row>
    <row r="14" spans="1:2" ht="39" customHeight="1">
      <c r="A14" s="4" t="s">
        <v>788</v>
      </c>
      <c r="B14" s="4"/>
    </row>
    <row r="15" spans="1:2" ht="39" customHeight="1">
      <c r="A15" s="4" t="s">
        <v>789</v>
      </c>
      <c r="B15" s="4"/>
    </row>
    <row r="16" spans="1:2" ht="39" customHeight="1">
      <c r="A16" s="5" t="s">
        <v>790</v>
      </c>
      <c r="B16" s="5"/>
    </row>
  </sheetData>
  <sheetProtection/>
  <mergeCells count="2">
    <mergeCell ref="A1:B1"/>
    <mergeCell ref="A16:B1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418"/>
  <sheetViews>
    <sheetView zoomScale="110" zoomScaleNormal="110" workbookViewId="0" topLeftCell="A1">
      <selection activeCell="C5" sqref="C5"/>
    </sheetView>
  </sheetViews>
  <sheetFormatPr defaultColWidth="7.00390625" defaultRowHeight="15"/>
  <cols>
    <col min="1" max="1" width="17.421875" style="292" customWidth="1"/>
    <col min="2" max="2" width="41.57421875" style="292" customWidth="1"/>
    <col min="3" max="3" width="14.8515625" style="293" customWidth="1"/>
    <col min="4" max="16384" width="7.00390625" style="292" customWidth="1"/>
  </cols>
  <sheetData>
    <row r="1" ht="15">
      <c r="A1" s="274" t="s">
        <v>69</v>
      </c>
    </row>
    <row r="2" spans="1:3" s="286" customFormat="1" ht="44.25" customHeight="1">
      <c r="A2" s="294" t="s">
        <v>70</v>
      </c>
      <c r="B2" s="294"/>
      <c r="C2" s="294"/>
    </row>
    <row r="3" spans="1:3" ht="18.75" customHeight="1">
      <c r="A3" s="295" t="s">
        <v>2</v>
      </c>
      <c r="B3" s="295"/>
      <c r="C3" s="295"/>
    </row>
    <row r="4" spans="1:3" s="287" customFormat="1" ht="24.75" customHeight="1">
      <c r="A4" s="296" t="s">
        <v>71</v>
      </c>
      <c r="B4" s="296" t="s">
        <v>72</v>
      </c>
      <c r="C4" s="297" t="s">
        <v>73</v>
      </c>
    </row>
    <row r="5" spans="1:3" s="287" customFormat="1" ht="20.25" customHeight="1">
      <c r="A5" s="298"/>
      <c r="B5" s="298" t="s">
        <v>74</v>
      </c>
      <c r="C5" s="299">
        <f>C6+C90+C100+C126+C149+C160+C178+C242+C279+C296+C305+C348+C354+C358+C361+C363+C374+C382+C389+C406+C407+C414+C417+C409</f>
        <v>244841.35000000003</v>
      </c>
    </row>
    <row r="6" spans="1:3" s="287" customFormat="1" ht="20.25" customHeight="1">
      <c r="A6" s="300">
        <v>201</v>
      </c>
      <c r="B6" s="301" t="s">
        <v>45</v>
      </c>
      <c r="C6" s="302">
        <v>15938.2</v>
      </c>
    </row>
    <row r="7" spans="1:3" s="287" customFormat="1" ht="20.25" customHeight="1">
      <c r="A7" s="300">
        <v>20101</v>
      </c>
      <c r="B7" s="300" t="s">
        <v>75</v>
      </c>
      <c r="C7" s="302">
        <v>321.81</v>
      </c>
    </row>
    <row r="8" spans="1:3" s="287" customFormat="1" ht="20.25" customHeight="1">
      <c r="A8" s="303">
        <v>2010101</v>
      </c>
      <c r="B8" s="303" t="s">
        <v>76</v>
      </c>
      <c r="C8" s="302">
        <v>244.81</v>
      </c>
    </row>
    <row r="9" spans="1:3" s="287" customFormat="1" ht="20.25" customHeight="1">
      <c r="A9" s="303">
        <v>2010104</v>
      </c>
      <c r="B9" s="303" t="s">
        <v>77</v>
      </c>
      <c r="C9" s="302">
        <v>29</v>
      </c>
    </row>
    <row r="10" spans="1:3" s="287" customFormat="1" ht="20.25" customHeight="1">
      <c r="A10" s="303">
        <v>2010106</v>
      </c>
      <c r="B10" s="303" t="s">
        <v>78</v>
      </c>
      <c r="C10" s="302">
        <v>16</v>
      </c>
    </row>
    <row r="11" spans="1:3" s="288" customFormat="1" ht="20.25" customHeight="1">
      <c r="A11" s="303">
        <v>2010107</v>
      </c>
      <c r="B11" s="303" t="s">
        <v>79</v>
      </c>
      <c r="C11" s="302">
        <v>15</v>
      </c>
    </row>
    <row r="12" spans="1:3" s="287" customFormat="1" ht="20.25" customHeight="1">
      <c r="A12" s="303">
        <v>2010108</v>
      </c>
      <c r="B12" s="303" t="s">
        <v>80</v>
      </c>
      <c r="C12" s="302">
        <v>12</v>
      </c>
    </row>
    <row r="13" spans="1:3" s="287" customFormat="1" ht="20.25" customHeight="1">
      <c r="A13" s="303">
        <v>2010199</v>
      </c>
      <c r="B13" s="303" t="s">
        <v>81</v>
      </c>
      <c r="C13" s="302">
        <v>5</v>
      </c>
    </row>
    <row r="14" spans="1:3" s="287" customFormat="1" ht="20.25" customHeight="1">
      <c r="A14" s="300">
        <v>20102</v>
      </c>
      <c r="B14" s="300" t="s">
        <v>82</v>
      </c>
      <c r="C14" s="302">
        <v>262.47</v>
      </c>
    </row>
    <row r="15" spans="1:3" s="287" customFormat="1" ht="20.25" customHeight="1">
      <c r="A15" s="303">
        <v>2010201</v>
      </c>
      <c r="B15" s="303" t="s">
        <v>76</v>
      </c>
      <c r="C15" s="302">
        <v>232.47</v>
      </c>
    </row>
    <row r="16" spans="1:3" s="287" customFormat="1" ht="20.25" customHeight="1">
      <c r="A16" s="303">
        <v>2010204</v>
      </c>
      <c r="B16" s="303" t="s">
        <v>83</v>
      </c>
      <c r="C16" s="302">
        <v>21</v>
      </c>
    </row>
    <row r="17" spans="1:3" s="288" customFormat="1" ht="20.25" customHeight="1">
      <c r="A17" s="303">
        <v>2010205</v>
      </c>
      <c r="B17" s="303" t="s">
        <v>84</v>
      </c>
      <c r="C17" s="302">
        <v>3</v>
      </c>
    </row>
    <row r="18" spans="1:3" s="287" customFormat="1" ht="20.25" customHeight="1">
      <c r="A18" s="303">
        <v>2010206</v>
      </c>
      <c r="B18" s="303" t="s">
        <v>85</v>
      </c>
      <c r="C18" s="302">
        <v>6</v>
      </c>
    </row>
    <row r="19" spans="1:3" s="287" customFormat="1" ht="20.25" customHeight="1">
      <c r="A19" s="300">
        <v>20103</v>
      </c>
      <c r="B19" s="300" t="s">
        <v>86</v>
      </c>
      <c r="C19" s="302">
        <v>2433.73</v>
      </c>
    </row>
    <row r="20" spans="1:3" s="287" customFormat="1" ht="20.25" customHeight="1">
      <c r="A20" s="303">
        <v>2010301</v>
      </c>
      <c r="B20" s="303" t="s">
        <v>76</v>
      </c>
      <c r="C20" s="302">
        <v>859.43</v>
      </c>
    </row>
    <row r="21" spans="1:3" s="287" customFormat="1" ht="20.25" customHeight="1">
      <c r="A21" s="303">
        <v>2010302</v>
      </c>
      <c r="B21" s="303" t="s">
        <v>87</v>
      </c>
      <c r="C21" s="302">
        <v>286.62</v>
      </c>
    </row>
    <row r="22" spans="1:3" s="288" customFormat="1" ht="20.25" customHeight="1">
      <c r="A22" s="303">
        <v>2010305</v>
      </c>
      <c r="B22" s="303" t="s">
        <v>88</v>
      </c>
      <c r="C22" s="302">
        <v>80</v>
      </c>
    </row>
    <row r="23" spans="1:3" s="287" customFormat="1" ht="20.25" customHeight="1">
      <c r="A23" s="303">
        <v>2010306</v>
      </c>
      <c r="B23" s="303" t="s">
        <v>89</v>
      </c>
      <c r="C23" s="302">
        <v>760.07</v>
      </c>
    </row>
    <row r="24" spans="1:3" s="287" customFormat="1" ht="20.25" customHeight="1">
      <c r="A24" s="303">
        <v>2010308</v>
      </c>
      <c r="B24" s="303" t="s">
        <v>90</v>
      </c>
      <c r="C24" s="302">
        <v>243.39</v>
      </c>
    </row>
    <row r="25" spans="1:3" s="287" customFormat="1" ht="20.25" customHeight="1">
      <c r="A25" s="303">
        <v>2010399</v>
      </c>
      <c r="B25" s="303" t="s">
        <v>91</v>
      </c>
      <c r="C25" s="302">
        <v>204.22</v>
      </c>
    </row>
    <row r="26" spans="1:3" s="288" customFormat="1" ht="20.25" customHeight="1">
      <c r="A26" s="300">
        <v>20104</v>
      </c>
      <c r="B26" s="300" t="s">
        <v>92</v>
      </c>
      <c r="C26" s="302">
        <v>961.35</v>
      </c>
    </row>
    <row r="27" spans="1:3" s="287" customFormat="1" ht="20.25" customHeight="1">
      <c r="A27" s="303">
        <v>2010401</v>
      </c>
      <c r="B27" s="303" t="s">
        <v>76</v>
      </c>
      <c r="C27" s="302">
        <v>939.35</v>
      </c>
    </row>
    <row r="28" spans="1:3" s="287" customFormat="1" ht="20.25" customHeight="1">
      <c r="A28" s="303">
        <v>2010408</v>
      </c>
      <c r="B28" s="303" t="s">
        <v>93</v>
      </c>
      <c r="C28" s="302">
        <v>15</v>
      </c>
    </row>
    <row r="29" spans="1:3" s="288" customFormat="1" ht="20.25" customHeight="1">
      <c r="A29" s="303">
        <v>2010499</v>
      </c>
      <c r="B29" s="303" t="s">
        <v>94</v>
      </c>
      <c r="C29" s="302">
        <v>7</v>
      </c>
    </row>
    <row r="30" spans="1:3" s="287" customFormat="1" ht="20.25" customHeight="1">
      <c r="A30" s="300">
        <v>20105</v>
      </c>
      <c r="B30" s="300" t="s">
        <v>95</v>
      </c>
      <c r="C30" s="302">
        <v>587.23</v>
      </c>
    </row>
    <row r="31" spans="1:3" s="287" customFormat="1" ht="20.25" customHeight="1">
      <c r="A31" s="303">
        <v>2010501</v>
      </c>
      <c r="B31" s="303" t="s">
        <v>76</v>
      </c>
      <c r="C31" s="302">
        <v>162.43</v>
      </c>
    </row>
    <row r="32" spans="1:3" s="287" customFormat="1" ht="20.25" customHeight="1">
      <c r="A32" s="303">
        <v>2010505</v>
      </c>
      <c r="B32" s="303" t="s">
        <v>96</v>
      </c>
      <c r="C32" s="302">
        <v>19.8</v>
      </c>
    </row>
    <row r="33" spans="1:3" s="287" customFormat="1" ht="20.25" customHeight="1">
      <c r="A33" s="303">
        <v>2010506</v>
      </c>
      <c r="B33" s="303" t="s">
        <v>97</v>
      </c>
      <c r="C33" s="302">
        <v>12</v>
      </c>
    </row>
    <row r="34" spans="1:3" s="287" customFormat="1" ht="20.25" customHeight="1">
      <c r="A34" s="303">
        <v>2010507</v>
      </c>
      <c r="B34" s="303" t="s">
        <v>98</v>
      </c>
      <c r="C34" s="302">
        <v>370</v>
      </c>
    </row>
    <row r="35" spans="1:3" s="288" customFormat="1" ht="20.25" customHeight="1">
      <c r="A35" s="303">
        <v>2010508</v>
      </c>
      <c r="B35" s="303" t="s">
        <v>99</v>
      </c>
      <c r="C35" s="302">
        <v>23</v>
      </c>
    </row>
    <row r="36" spans="1:3" s="287" customFormat="1" ht="20.25" customHeight="1">
      <c r="A36" s="300">
        <v>20106</v>
      </c>
      <c r="B36" s="300" t="s">
        <v>100</v>
      </c>
      <c r="C36" s="302">
        <v>1678.3</v>
      </c>
    </row>
    <row r="37" spans="1:3" s="287" customFormat="1" ht="20.25" customHeight="1">
      <c r="A37" s="303">
        <v>2010601</v>
      </c>
      <c r="B37" s="303" t="s">
        <v>76</v>
      </c>
      <c r="C37" s="302">
        <v>699.3</v>
      </c>
    </row>
    <row r="38" spans="1:3" s="288" customFormat="1" ht="20.25" customHeight="1">
      <c r="A38" s="303">
        <v>2010602</v>
      </c>
      <c r="B38" s="303" t="s">
        <v>87</v>
      </c>
      <c r="C38" s="302">
        <v>336</v>
      </c>
    </row>
    <row r="39" spans="1:3" s="287" customFormat="1" ht="20.25" customHeight="1">
      <c r="A39" s="303">
        <v>2010605</v>
      </c>
      <c r="B39" s="303" t="s">
        <v>101</v>
      </c>
      <c r="C39" s="302">
        <v>40</v>
      </c>
    </row>
    <row r="40" spans="1:3" s="287" customFormat="1" ht="20.25" customHeight="1">
      <c r="A40" s="303">
        <v>2010607</v>
      </c>
      <c r="B40" s="303" t="s">
        <v>102</v>
      </c>
      <c r="C40" s="302">
        <v>103</v>
      </c>
    </row>
    <row r="41" spans="1:3" s="287" customFormat="1" ht="20.25" customHeight="1">
      <c r="A41" s="303">
        <v>2010608</v>
      </c>
      <c r="B41" s="303" t="s">
        <v>103</v>
      </c>
      <c r="C41" s="302">
        <v>500</v>
      </c>
    </row>
    <row r="42" spans="1:3" s="287" customFormat="1" ht="20.25" customHeight="1">
      <c r="A42" s="300">
        <v>20107</v>
      </c>
      <c r="B42" s="300" t="s">
        <v>104</v>
      </c>
      <c r="C42" s="302">
        <v>1190</v>
      </c>
    </row>
    <row r="43" spans="1:3" s="288" customFormat="1" ht="20.25" customHeight="1">
      <c r="A43" s="303">
        <v>2010710</v>
      </c>
      <c r="B43" s="303" t="s">
        <v>105</v>
      </c>
      <c r="C43" s="302">
        <v>200</v>
      </c>
    </row>
    <row r="44" spans="1:3" s="287" customFormat="1" ht="20.25" customHeight="1">
      <c r="A44" s="303">
        <v>2010799</v>
      </c>
      <c r="B44" s="303" t="s">
        <v>106</v>
      </c>
      <c r="C44" s="302">
        <v>990</v>
      </c>
    </row>
    <row r="45" spans="1:3" s="287" customFormat="1" ht="20.25" customHeight="1">
      <c r="A45" s="300">
        <v>20108</v>
      </c>
      <c r="B45" s="300" t="s">
        <v>107</v>
      </c>
      <c r="C45" s="302">
        <v>412.21</v>
      </c>
    </row>
    <row r="46" spans="1:3" s="288" customFormat="1" ht="20.25" customHeight="1">
      <c r="A46" s="303">
        <v>2010801</v>
      </c>
      <c r="B46" s="303" t="s">
        <v>76</v>
      </c>
      <c r="C46" s="302">
        <v>223.21</v>
      </c>
    </row>
    <row r="47" spans="1:3" s="287" customFormat="1" ht="20.25" customHeight="1">
      <c r="A47" s="303">
        <v>2010804</v>
      </c>
      <c r="B47" s="303" t="s">
        <v>108</v>
      </c>
      <c r="C47" s="302">
        <v>184</v>
      </c>
    </row>
    <row r="48" spans="1:3" s="287" customFormat="1" ht="20.25" customHeight="1">
      <c r="A48" s="303">
        <v>2010899</v>
      </c>
      <c r="B48" s="303" t="s">
        <v>109</v>
      </c>
      <c r="C48" s="302">
        <v>5</v>
      </c>
    </row>
    <row r="49" spans="1:3" s="287" customFormat="1" ht="20.25" customHeight="1">
      <c r="A49" s="300">
        <v>20111</v>
      </c>
      <c r="B49" s="300" t="s">
        <v>110</v>
      </c>
      <c r="C49" s="302">
        <v>1645.74</v>
      </c>
    </row>
    <row r="50" spans="1:3" s="287" customFormat="1" ht="20.25" customHeight="1">
      <c r="A50" s="303">
        <v>2011101</v>
      </c>
      <c r="B50" s="303" t="s">
        <v>76</v>
      </c>
      <c r="C50" s="302">
        <v>1292.14</v>
      </c>
    </row>
    <row r="51" spans="1:3" s="287" customFormat="1" ht="20.25" customHeight="1">
      <c r="A51" s="303">
        <v>2011104</v>
      </c>
      <c r="B51" s="303" t="s">
        <v>111</v>
      </c>
      <c r="C51" s="302">
        <v>260</v>
      </c>
    </row>
    <row r="52" spans="1:3" s="288" customFormat="1" ht="20.25" customHeight="1">
      <c r="A52" s="304">
        <v>2011106</v>
      </c>
      <c r="B52" s="303" t="s">
        <v>112</v>
      </c>
      <c r="C52" s="302">
        <v>93.6</v>
      </c>
    </row>
    <row r="53" spans="1:3" s="287" customFormat="1" ht="20.25" customHeight="1">
      <c r="A53" s="300">
        <v>20113</v>
      </c>
      <c r="B53" s="300" t="s">
        <v>113</v>
      </c>
      <c r="C53" s="302">
        <v>28</v>
      </c>
    </row>
    <row r="54" spans="1:3" s="287" customFormat="1" ht="20.25" customHeight="1">
      <c r="A54" s="303">
        <v>2011308</v>
      </c>
      <c r="B54" s="303" t="s">
        <v>114</v>
      </c>
      <c r="C54" s="302">
        <v>28</v>
      </c>
    </row>
    <row r="55" spans="1:3" s="287" customFormat="1" ht="20.25" customHeight="1">
      <c r="A55" s="300">
        <v>20123</v>
      </c>
      <c r="B55" s="300" t="s">
        <v>115</v>
      </c>
      <c r="C55" s="302">
        <v>38.5</v>
      </c>
    </row>
    <row r="56" spans="1:3" s="288" customFormat="1" ht="20.25" customHeight="1">
      <c r="A56" s="303">
        <v>2012304</v>
      </c>
      <c r="B56" s="303" t="s">
        <v>116</v>
      </c>
      <c r="C56" s="302">
        <v>38.5</v>
      </c>
    </row>
    <row r="57" spans="1:3" s="287" customFormat="1" ht="20.25" customHeight="1">
      <c r="A57" s="300">
        <v>20126</v>
      </c>
      <c r="B57" s="300" t="s">
        <v>117</v>
      </c>
      <c r="C57" s="302">
        <v>165.62</v>
      </c>
    </row>
    <row r="58" spans="1:3" s="288" customFormat="1" ht="20.25" customHeight="1">
      <c r="A58" s="303">
        <v>2012601</v>
      </c>
      <c r="B58" s="303" t="s">
        <v>76</v>
      </c>
      <c r="C58" s="302">
        <v>107.42</v>
      </c>
    </row>
    <row r="59" spans="1:3" s="287" customFormat="1" ht="20.25" customHeight="1">
      <c r="A59" s="303">
        <v>2012604</v>
      </c>
      <c r="B59" s="303" t="s">
        <v>118</v>
      </c>
      <c r="C59" s="302">
        <v>58.2</v>
      </c>
    </row>
    <row r="60" spans="1:3" s="288" customFormat="1" ht="20.25" customHeight="1">
      <c r="A60" s="300">
        <v>20128</v>
      </c>
      <c r="B60" s="300" t="s">
        <v>119</v>
      </c>
      <c r="C60" s="302">
        <v>4</v>
      </c>
    </row>
    <row r="61" spans="1:3" s="287" customFormat="1" ht="20.25" customHeight="1">
      <c r="A61" s="303">
        <v>2012899</v>
      </c>
      <c r="B61" s="303" t="s">
        <v>120</v>
      </c>
      <c r="C61" s="302">
        <v>4</v>
      </c>
    </row>
    <row r="62" spans="1:3" s="287" customFormat="1" ht="20.25" customHeight="1">
      <c r="A62" s="300">
        <v>20129</v>
      </c>
      <c r="B62" s="300" t="s">
        <v>121</v>
      </c>
      <c r="C62" s="302">
        <v>1062.82</v>
      </c>
    </row>
    <row r="63" spans="1:3" s="287" customFormat="1" ht="20.25" customHeight="1">
      <c r="A63" s="303">
        <v>2012901</v>
      </c>
      <c r="B63" s="303" t="s">
        <v>76</v>
      </c>
      <c r="C63" s="302">
        <v>110.54</v>
      </c>
    </row>
    <row r="64" spans="1:3" s="288" customFormat="1" ht="20.25" customHeight="1">
      <c r="A64" s="303">
        <v>2012902</v>
      </c>
      <c r="B64" s="303" t="s">
        <v>87</v>
      </c>
      <c r="C64" s="302">
        <v>952.28</v>
      </c>
    </row>
    <row r="65" spans="1:3" s="287" customFormat="1" ht="20.25" customHeight="1">
      <c r="A65" s="300">
        <v>20131</v>
      </c>
      <c r="B65" s="300" t="s">
        <v>122</v>
      </c>
      <c r="C65" s="302">
        <v>1681.21</v>
      </c>
    </row>
    <row r="66" spans="1:3" s="287" customFormat="1" ht="20.25" customHeight="1">
      <c r="A66" s="303">
        <v>2013101</v>
      </c>
      <c r="B66" s="303" t="s">
        <v>76</v>
      </c>
      <c r="C66" s="302">
        <v>1440.41</v>
      </c>
    </row>
    <row r="67" spans="1:3" s="288" customFormat="1" ht="20.25" customHeight="1">
      <c r="A67" s="303">
        <v>2013102</v>
      </c>
      <c r="B67" s="303" t="s">
        <v>87</v>
      </c>
      <c r="C67" s="302">
        <v>117.8</v>
      </c>
    </row>
    <row r="68" spans="1:3" s="287" customFormat="1" ht="20.25" customHeight="1">
      <c r="A68" s="304">
        <v>2013150</v>
      </c>
      <c r="B68" s="303" t="s">
        <v>123</v>
      </c>
      <c r="C68" s="302">
        <v>120</v>
      </c>
    </row>
    <row r="69" spans="1:3" s="287" customFormat="1" ht="20.25" customHeight="1">
      <c r="A69" s="303">
        <v>2013199</v>
      </c>
      <c r="B69" s="303" t="s">
        <v>124</v>
      </c>
      <c r="C69" s="302">
        <v>3</v>
      </c>
    </row>
    <row r="70" spans="1:3" s="287" customFormat="1" ht="20.25" customHeight="1">
      <c r="A70" s="300">
        <v>20132</v>
      </c>
      <c r="B70" s="300" t="s">
        <v>125</v>
      </c>
      <c r="C70" s="302">
        <v>1214.44</v>
      </c>
    </row>
    <row r="71" spans="1:3" s="288" customFormat="1" ht="20.25" customHeight="1">
      <c r="A71" s="303">
        <v>2013201</v>
      </c>
      <c r="B71" s="303" t="s">
        <v>76</v>
      </c>
      <c r="C71" s="302">
        <v>475.84</v>
      </c>
    </row>
    <row r="72" spans="1:3" s="287" customFormat="1" ht="20.25" customHeight="1">
      <c r="A72" s="303">
        <v>2013202</v>
      </c>
      <c r="B72" s="303" t="s">
        <v>87</v>
      </c>
      <c r="C72" s="302">
        <v>738.6</v>
      </c>
    </row>
    <row r="73" spans="1:3" s="288" customFormat="1" ht="20.25" customHeight="1">
      <c r="A73" s="300">
        <v>20133</v>
      </c>
      <c r="B73" s="300" t="s">
        <v>126</v>
      </c>
      <c r="C73" s="302">
        <v>230.58</v>
      </c>
    </row>
    <row r="74" spans="1:3" s="287" customFormat="1" ht="20.25" customHeight="1">
      <c r="A74" s="303">
        <v>2013301</v>
      </c>
      <c r="B74" s="303" t="s">
        <v>76</v>
      </c>
      <c r="C74" s="302">
        <v>230.58</v>
      </c>
    </row>
    <row r="75" spans="1:3" s="288" customFormat="1" ht="20.25" customHeight="1">
      <c r="A75" s="300">
        <v>20134</v>
      </c>
      <c r="B75" s="300" t="s">
        <v>127</v>
      </c>
      <c r="C75" s="302">
        <v>163.51</v>
      </c>
    </row>
    <row r="76" spans="1:3" s="287" customFormat="1" ht="20.25" customHeight="1">
      <c r="A76" s="303">
        <v>2013401</v>
      </c>
      <c r="B76" s="303" t="s">
        <v>76</v>
      </c>
      <c r="C76" s="302">
        <v>146.91</v>
      </c>
    </row>
    <row r="77" spans="1:3" s="287" customFormat="1" ht="20.25" customHeight="1">
      <c r="A77" s="303">
        <v>2013404</v>
      </c>
      <c r="B77" s="303" t="s">
        <v>128</v>
      </c>
      <c r="C77" s="302">
        <v>15</v>
      </c>
    </row>
    <row r="78" spans="1:3" s="288" customFormat="1" ht="20.25" customHeight="1">
      <c r="A78" s="303">
        <v>2013405</v>
      </c>
      <c r="B78" s="303" t="s">
        <v>129</v>
      </c>
      <c r="C78" s="302">
        <v>1.6</v>
      </c>
    </row>
    <row r="79" spans="1:3" s="287" customFormat="1" ht="20.25" customHeight="1">
      <c r="A79" s="300">
        <v>20137</v>
      </c>
      <c r="B79" s="300" t="s">
        <v>130</v>
      </c>
      <c r="C79" s="302">
        <v>169.32</v>
      </c>
    </row>
    <row r="80" spans="1:3" s="287" customFormat="1" ht="20.25" customHeight="1">
      <c r="A80" s="303">
        <v>2013701</v>
      </c>
      <c r="B80" s="303" t="s">
        <v>76</v>
      </c>
      <c r="C80" s="302">
        <v>129.32</v>
      </c>
    </row>
    <row r="81" spans="1:3" s="288" customFormat="1" ht="20.25" customHeight="1">
      <c r="A81" s="303">
        <v>2013704</v>
      </c>
      <c r="B81" s="303" t="s">
        <v>131</v>
      </c>
      <c r="C81" s="302">
        <v>40</v>
      </c>
    </row>
    <row r="82" spans="1:3" s="287" customFormat="1" ht="20.25" customHeight="1">
      <c r="A82" s="300">
        <v>20138</v>
      </c>
      <c r="B82" s="300" t="s">
        <v>132</v>
      </c>
      <c r="C82" s="302">
        <v>1687.36</v>
      </c>
    </row>
    <row r="83" spans="1:3" s="287" customFormat="1" ht="20.25" customHeight="1">
      <c r="A83" s="303">
        <v>2013801</v>
      </c>
      <c r="B83" s="303" t="s">
        <v>76</v>
      </c>
      <c r="C83" s="302">
        <v>1411.36</v>
      </c>
    </row>
    <row r="84" spans="1:3" s="287" customFormat="1" ht="20.25" customHeight="1">
      <c r="A84" s="303">
        <v>2013804</v>
      </c>
      <c r="B84" s="303" t="s">
        <v>133</v>
      </c>
      <c r="C84" s="302">
        <v>129</v>
      </c>
    </row>
    <row r="85" spans="1:3" s="287" customFormat="1" ht="20.25" customHeight="1">
      <c r="A85" s="303">
        <v>2013805</v>
      </c>
      <c r="B85" s="303" t="s">
        <v>134</v>
      </c>
      <c r="C85" s="302">
        <v>29</v>
      </c>
    </row>
    <row r="86" spans="1:3" s="287" customFormat="1" ht="20.25" customHeight="1">
      <c r="A86" s="303">
        <v>2013810</v>
      </c>
      <c r="B86" s="303" t="s">
        <v>135</v>
      </c>
      <c r="C86" s="302">
        <v>11</v>
      </c>
    </row>
    <row r="87" spans="1:3" s="287" customFormat="1" ht="20.25" customHeight="1">
      <c r="A87" s="303">
        <v>2013812</v>
      </c>
      <c r="B87" s="303" t="s">
        <v>136</v>
      </c>
      <c r="C87" s="302">
        <v>8</v>
      </c>
    </row>
    <row r="88" spans="1:3" s="287" customFormat="1" ht="20.25" customHeight="1">
      <c r="A88" s="303">
        <v>2013815</v>
      </c>
      <c r="B88" s="303" t="s">
        <v>137</v>
      </c>
      <c r="C88" s="302">
        <v>9</v>
      </c>
    </row>
    <row r="89" spans="1:3" s="287" customFormat="1" ht="20.25" customHeight="1">
      <c r="A89" s="303">
        <v>2013816</v>
      </c>
      <c r="B89" s="303" t="s">
        <v>138</v>
      </c>
      <c r="C89" s="302">
        <v>90</v>
      </c>
    </row>
    <row r="90" spans="1:3" s="287" customFormat="1" ht="20.25" customHeight="1">
      <c r="A90" s="300">
        <v>203</v>
      </c>
      <c r="B90" s="301" t="s">
        <v>46</v>
      </c>
      <c r="C90" s="302">
        <v>586.1</v>
      </c>
    </row>
    <row r="91" spans="1:3" s="287" customFormat="1" ht="20.25" customHeight="1">
      <c r="A91" s="300">
        <v>20306</v>
      </c>
      <c r="B91" s="300" t="s">
        <v>139</v>
      </c>
      <c r="C91" s="302">
        <v>417.48</v>
      </c>
    </row>
    <row r="92" spans="1:3" s="289" customFormat="1" ht="20.25" customHeight="1">
      <c r="A92" s="303">
        <v>2030601</v>
      </c>
      <c r="B92" s="303" t="s">
        <v>140</v>
      </c>
      <c r="C92" s="302">
        <v>17.5</v>
      </c>
    </row>
    <row r="93" spans="1:3" s="288" customFormat="1" ht="20.25" customHeight="1">
      <c r="A93" s="303">
        <v>2030603</v>
      </c>
      <c r="B93" s="303" t="s">
        <v>141</v>
      </c>
      <c r="C93" s="302">
        <v>332.98</v>
      </c>
    </row>
    <row r="94" spans="1:3" s="287" customFormat="1" ht="20.25" customHeight="1">
      <c r="A94" s="303">
        <v>2030605</v>
      </c>
      <c r="B94" s="303" t="s">
        <v>142</v>
      </c>
      <c r="C94" s="302">
        <v>2</v>
      </c>
    </row>
    <row r="95" spans="1:3" s="287" customFormat="1" ht="20.25" customHeight="1">
      <c r="A95" s="303">
        <v>2030606</v>
      </c>
      <c r="B95" s="303" t="s">
        <v>143</v>
      </c>
      <c r="C95" s="302">
        <v>20</v>
      </c>
    </row>
    <row r="96" spans="1:3" s="287" customFormat="1" ht="20.25" customHeight="1">
      <c r="A96" s="303">
        <v>2030607</v>
      </c>
      <c r="B96" s="303" t="s">
        <v>144</v>
      </c>
      <c r="C96" s="302">
        <v>15</v>
      </c>
    </row>
    <row r="97" spans="1:3" s="288" customFormat="1" ht="20.25" customHeight="1">
      <c r="A97" s="303">
        <v>2030699</v>
      </c>
      <c r="B97" s="303" t="s">
        <v>145</v>
      </c>
      <c r="C97" s="302">
        <v>30</v>
      </c>
    </row>
    <row r="98" spans="1:3" s="287" customFormat="1" ht="20.25" customHeight="1">
      <c r="A98" s="300">
        <v>20399</v>
      </c>
      <c r="B98" s="300" t="s">
        <v>146</v>
      </c>
      <c r="C98" s="302">
        <v>168.62</v>
      </c>
    </row>
    <row r="99" spans="1:3" s="289" customFormat="1" ht="20.25" customHeight="1">
      <c r="A99" s="303">
        <v>2039901</v>
      </c>
      <c r="B99" s="303" t="s">
        <v>147</v>
      </c>
      <c r="C99" s="302">
        <v>168.62</v>
      </c>
    </row>
    <row r="100" spans="1:3" s="288" customFormat="1" ht="20.25" customHeight="1">
      <c r="A100" s="300">
        <v>204</v>
      </c>
      <c r="B100" s="301" t="s">
        <v>47</v>
      </c>
      <c r="C100" s="302">
        <v>10636.98</v>
      </c>
    </row>
    <row r="101" spans="1:3" s="287" customFormat="1" ht="20.25" customHeight="1">
      <c r="A101" s="300">
        <v>20401</v>
      </c>
      <c r="B101" s="300" t="s">
        <v>148</v>
      </c>
      <c r="C101" s="302">
        <v>30</v>
      </c>
    </row>
    <row r="102" spans="1:3" s="288" customFormat="1" ht="20.25" customHeight="1">
      <c r="A102" s="303">
        <v>2040101</v>
      </c>
      <c r="B102" s="303" t="s">
        <v>149</v>
      </c>
      <c r="C102" s="302">
        <v>30</v>
      </c>
    </row>
    <row r="103" spans="1:3" s="287" customFormat="1" ht="20.25" customHeight="1">
      <c r="A103" s="300">
        <v>20402</v>
      </c>
      <c r="B103" s="300" t="s">
        <v>150</v>
      </c>
      <c r="C103" s="302">
        <v>7434.75</v>
      </c>
    </row>
    <row r="104" spans="1:3" s="287" customFormat="1" ht="20.25" customHeight="1">
      <c r="A104" s="303">
        <v>2040201</v>
      </c>
      <c r="B104" s="303" t="s">
        <v>76</v>
      </c>
      <c r="C104" s="302">
        <v>6486.65</v>
      </c>
    </row>
    <row r="105" spans="1:3" s="287" customFormat="1" ht="20.25" customHeight="1">
      <c r="A105" s="304">
        <v>2040221</v>
      </c>
      <c r="B105" s="303" t="s">
        <v>151</v>
      </c>
      <c r="C105" s="302">
        <v>515.1</v>
      </c>
    </row>
    <row r="106" spans="1:3" s="287" customFormat="1" ht="20.25" customHeight="1">
      <c r="A106" s="303">
        <v>2040299</v>
      </c>
      <c r="B106" s="303" t="s">
        <v>152</v>
      </c>
      <c r="C106" s="302">
        <v>433</v>
      </c>
    </row>
    <row r="107" spans="1:3" s="288" customFormat="1" ht="20.25" customHeight="1">
      <c r="A107" s="300">
        <v>20404</v>
      </c>
      <c r="B107" s="300" t="s">
        <v>153</v>
      </c>
      <c r="C107" s="302">
        <v>800.91</v>
      </c>
    </row>
    <row r="108" spans="1:3" s="287" customFormat="1" ht="20.25" customHeight="1">
      <c r="A108" s="303">
        <v>2040401</v>
      </c>
      <c r="B108" s="303" t="s">
        <v>76</v>
      </c>
      <c r="C108" s="302">
        <v>727.91</v>
      </c>
    </row>
    <row r="109" spans="1:3" s="288" customFormat="1" ht="20.25" customHeight="1">
      <c r="A109" s="303">
        <v>2040499</v>
      </c>
      <c r="B109" s="303" t="s">
        <v>154</v>
      </c>
      <c r="C109" s="302">
        <v>73</v>
      </c>
    </row>
    <row r="110" spans="1:3" s="287" customFormat="1" ht="20.25" customHeight="1">
      <c r="A110" s="300">
        <v>20405</v>
      </c>
      <c r="B110" s="300" t="s">
        <v>155</v>
      </c>
      <c r="C110" s="302">
        <v>1821.24</v>
      </c>
    </row>
    <row r="111" spans="1:3" s="287" customFormat="1" ht="20.25" customHeight="1">
      <c r="A111" s="303">
        <v>2040501</v>
      </c>
      <c r="B111" s="303" t="s">
        <v>76</v>
      </c>
      <c r="C111" s="302">
        <v>1322.24</v>
      </c>
    </row>
    <row r="112" spans="1:3" s="288" customFormat="1" ht="20.25" customHeight="1">
      <c r="A112" s="303">
        <v>2040504</v>
      </c>
      <c r="B112" s="303" t="s">
        <v>156</v>
      </c>
      <c r="C112" s="302">
        <v>50</v>
      </c>
    </row>
    <row r="113" spans="1:3" s="287" customFormat="1" ht="20.25" customHeight="1">
      <c r="A113" s="303">
        <v>2040505</v>
      </c>
      <c r="B113" s="303" t="s">
        <v>157</v>
      </c>
      <c r="C113" s="302">
        <v>85</v>
      </c>
    </row>
    <row r="114" spans="1:3" s="287" customFormat="1" ht="20.25" customHeight="1">
      <c r="A114" s="303">
        <v>2040506</v>
      </c>
      <c r="B114" s="303" t="s">
        <v>158</v>
      </c>
      <c r="C114" s="302">
        <v>60</v>
      </c>
    </row>
    <row r="115" spans="1:3" s="287" customFormat="1" ht="20.25" customHeight="1">
      <c r="A115" s="303">
        <v>2040599</v>
      </c>
      <c r="B115" s="303" t="s">
        <v>159</v>
      </c>
      <c r="C115" s="302">
        <v>304</v>
      </c>
    </row>
    <row r="116" spans="1:3" s="287" customFormat="1" ht="20.25" customHeight="1">
      <c r="A116" s="300">
        <v>20406</v>
      </c>
      <c r="B116" s="300" t="s">
        <v>160</v>
      </c>
      <c r="C116" s="302">
        <v>544.08</v>
      </c>
    </row>
    <row r="117" spans="1:3" s="287" customFormat="1" ht="20.25" customHeight="1">
      <c r="A117" s="303">
        <v>2040601</v>
      </c>
      <c r="B117" s="303" t="s">
        <v>76</v>
      </c>
      <c r="C117" s="302">
        <v>441.04</v>
      </c>
    </row>
    <row r="118" spans="1:3" s="287" customFormat="1" ht="20.25" customHeight="1">
      <c r="A118" s="303">
        <v>2040604</v>
      </c>
      <c r="B118" s="303" t="s">
        <v>161</v>
      </c>
      <c r="C118" s="302">
        <v>18.4</v>
      </c>
    </row>
    <row r="119" spans="1:3" s="287" customFormat="1" ht="20.25" customHeight="1">
      <c r="A119" s="303">
        <v>2040605</v>
      </c>
      <c r="B119" s="303" t="s">
        <v>162</v>
      </c>
      <c r="C119" s="302">
        <v>10</v>
      </c>
    </row>
    <row r="120" spans="1:3" s="289" customFormat="1" ht="20.25" customHeight="1">
      <c r="A120" s="303">
        <v>2040607</v>
      </c>
      <c r="B120" s="303" t="s">
        <v>163</v>
      </c>
      <c r="C120" s="302">
        <v>10</v>
      </c>
    </row>
    <row r="121" spans="1:3" s="288" customFormat="1" ht="20.25" customHeight="1">
      <c r="A121" s="303">
        <v>2040610</v>
      </c>
      <c r="B121" s="303" t="s">
        <v>164</v>
      </c>
      <c r="C121" s="302">
        <v>13.64</v>
      </c>
    </row>
    <row r="122" spans="1:3" s="287" customFormat="1" ht="20.25" customHeight="1">
      <c r="A122" s="303">
        <v>2040612</v>
      </c>
      <c r="B122" s="303" t="s">
        <v>165</v>
      </c>
      <c r="C122" s="302">
        <v>15</v>
      </c>
    </row>
    <row r="123" spans="1:3" s="287" customFormat="1" ht="20.25" customHeight="1">
      <c r="A123" s="303">
        <v>2040699</v>
      </c>
      <c r="B123" s="303" t="s">
        <v>166</v>
      </c>
      <c r="C123" s="302">
        <v>36</v>
      </c>
    </row>
    <row r="124" spans="1:3" s="288" customFormat="1" ht="20.25" customHeight="1">
      <c r="A124" s="300">
        <v>20408</v>
      </c>
      <c r="B124" s="300" t="s">
        <v>167</v>
      </c>
      <c r="C124" s="302">
        <v>6</v>
      </c>
    </row>
    <row r="125" spans="1:3" s="287" customFormat="1" ht="20.25" customHeight="1">
      <c r="A125" s="303">
        <v>2040801</v>
      </c>
      <c r="B125" s="303" t="s">
        <v>76</v>
      </c>
      <c r="C125" s="302">
        <v>6</v>
      </c>
    </row>
    <row r="126" spans="1:3" s="287" customFormat="1" ht="20.25" customHeight="1">
      <c r="A126" s="300">
        <v>205</v>
      </c>
      <c r="B126" s="301" t="s">
        <v>48</v>
      </c>
      <c r="C126" s="302">
        <v>50392.82</v>
      </c>
    </row>
    <row r="127" spans="1:3" s="287" customFormat="1" ht="20.25" customHeight="1">
      <c r="A127" s="300">
        <v>20501</v>
      </c>
      <c r="B127" s="300" t="s">
        <v>168</v>
      </c>
      <c r="C127" s="302">
        <v>674.14</v>
      </c>
    </row>
    <row r="128" spans="1:3" s="287" customFormat="1" ht="20.25" customHeight="1">
      <c r="A128" s="303">
        <v>2050101</v>
      </c>
      <c r="B128" s="303" t="s">
        <v>76</v>
      </c>
      <c r="C128" s="302">
        <v>674.14</v>
      </c>
    </row>
    <row r="129" spans="1:3" s="287" customFormat="1" ht="20.25" customHeight="1">
      <c r="A129" s="300">
        <v>20502</v>
      </c>
      <c r="B129" s="300" t="s">
        <v>169</v>
      </c>
      <c r="C129" s="302">
        <v>44774.01</v>
      </c>
    </row>
    <row r="130" spans="1:3" s="288" customFormat="1" ht="20.25" customHeight="1">
      <c r="A130" s="303">
        <v>2050201</v>
      </c>
      <c r="B130" s="303" t="s">
        <v>170</v>
      </c>
      <c r="C130" s="302">
        <v>1179.75</v>
      </c>
    </row>
    <row r="131" spans="1:3" s="287" customFormat="1" ht="20.25" customHeight="1">
      <c r="A131" s="303">
        <v>2050202</v>
      </c>
      <c r="B131" s="303" t="s">
        <v>171</v>
      </c>
      <c r="C131" s="302">
        <v>16564.33</v>
      </c>
    </row>
    <row r="132" spans="1:3" s="287" customFormat="1" ht="20.25" customHeight="1">
      <c r="A132" s="303">
        <v>2050203</v>
      </c>
      <c r="B132" s="303" t="s">
        <v>172</v>
      </c>
      <c r="C132" s="302">
        <v>12038.94</v>
      </c>
    </row>
    <row r="133" spans="1:3" s="287" customFormat="1" ht="20.25" customHeight="1">
      <c r="A133" s="303">
        <v>2050204</v>
      </c>
      <c r="B133" s="303" t="s">
        <v>173</v>
      </c>
      <c r="C133" s="302">
        <v>3670.16</v>
      </c>
    </row>
    <row r="134" spans="1:3" s="288" customFormat="1" ht="20.25" customHeight="1">
      <c r="A134" s="304">
        <v>2050205</v>
      </c>
      <c r="B134" s="303" t="s">
        <v>174</v>
      </c>
      <c r="C134" s="302">
        <v>16</v>
      </c>
    </row>
    <row r="135" spans="1:3" s="287" customFormat="1" ht="20.25" customHeight="1">
      <c r="A135" s="303">
        <v>2050299</v>
      </c>
      <c r="B135" s="303" t="s">
        <v>175</v>
      </c>
      <c r="C135" s="302">
        <v>11304.83</v>
      </c>
    </row>
    <row r="136" spans="1:3" s="288" customFormat="1" ht="20.25" customHeight="1">
      <c r="A136" s="300">
        <v>20503</v>
      </c>
      <c r="B136" s="300" t="s">
        <v>176</v>
      </c>
      <c r="C136" s="302">
        <v>2460.73</v>
      </c>
    </row>
    <row r="137" spans="1:3" s="287" customFormat="1" ht="20.25" customHeight="1">
      <c r="A137" s="303">
        <v>2050399</v>
      </c>
      <c r="B137" s="303" t="s">
        <v>177</v>
      </c>
      <c r="C137" s="302">
        <v>2460.73</v>
      </c>
    </row>
    <row r="138" spans="1:3" s="288" customFormat="1" ht="20.25" customHeight="1">
      <c r="A138" s="300">
        <v>20504</v>
      </c>
      <c r="B138" s="300" t="s">
        <v>178</v>
      </c>
      <c r="C138" s="302">
        <v>33</v>
      </c>
    </row>
    <row r="139" spans="1:3" s="287" customFormat="1" ht="20.25" customHeight="1">
      <c r="A139" s="303">
        <v>2050499</v>
      </c>
      <c r="B139" s="303" t="s">
        <v>179</v>
      </c>
      <c r="C139" s="302">
        <v>33</v>
      </c>
    </row>
    <row r="140" spans="1:3" s="287" customFormat="1" ht="20.25" customHeight="1">
      <c r="A140" s="300">
        <v>20507</v>
      </c>
      <c r="B140" s="300" t="s">
        <v>180</v>
      </c>
      <c r="C140" s="302">
        <v>317.97</v>
      </c>
    </row>
    <row r="141" spans="1:3" s="288" customFormat="1" ht="20.25" customHeight="1">
      <c r="A141" s="303">
        <v>2050701</v>
      </c>
      <c r="B141" s="303" t="s">
        <v>181</v>
      </c>
      <c r="C141" s="302">
        <v>317.97</v>
      </c>
    </row>
    <row r="142" spans="1:3" s="287" customFormat="1" ht="20.25" customHeight="1">
      <c r="A142" s="300">
        <v>20508</v>
      </c>
      <c r="B142" s="300" t="s">
        <v>182</v>
      </c>
      <c r="C142" s="302">
        <v>778.29</v>
      </c>
    </row>
    <row r="143" spans="1:3" s="288" customFormat="1" ht="20.25" customHeight="1">
      <c r="A143" s="303">
        <v>2050801</v>
      </c>
      <c r="B143" s="303" t="s">
        <v>183</v>
      </c>
      <c r="C143" s="302">
        <v>350.59</v>
      </c>
    </row>
    <row r="144" spans="1:3" s="287" customFormat="1" ht="20.25" customHeight="1">
      <c r="A144" s="303">
        <v>2050802</v>
      </c>
      <c r="B144" s="303" t="s">
        <v>184</v>
      </c>
      <c r="C144" s="302">
        <v>262.7</v>
      </c>
    </row>
    <row r="145" spans="1:3" s="289" customFormat="1" ht="20.25" customHeight="1">
      <c r="A145" s="303">
        <v>2050803</v>
      </c>
      <c r="B145" s="303" t="s">
        <v>185</v>
      </c>
      <c r="C145" s="302">
        <v>165</v>
      </c>
    </row>
    <row r="146" spans="1:3" s="288" customFormat="1" ht="20.25" customHeight="1">
      <c r="A146" s="300">
        <v>20509</v>
      </c>
      <c r="B146" s="300" t="s">
        <v>186</v>
      </c>
      <c r="C146" s="302">
        <v>1354.68</v>
      </c>
    </row>
    <row r="147" spans="1:3" s="287" customFormat="1" ht="20.25" customHeight="1">
      <c r="A147" s="303">
        <v>2050901</v>
      </c>
      <c r="B147" s="303" t="s">
        <v>187</v>
      </c>
      <c r="C147" s="302">
        <v>370</v>
      </c>
    </row>
    <row r="148" spans="1:3" s="287" customFormat="1" ht="20.25" customHeight="1">
      <c r="A148" s="303">
        <v>2050999</v>
      </c>
      <c r="B148" s="303" t="s">
        <v>188</v>
      </c>
      <c r="C148" s="302">
        <v>984.68</v>
      </c>
    </row>
    <row r="149" spans="1:3" s="288" customFormat="1" ht="20.25" customHeight="1">
      <c r="A149" s="300">
        <v>206</v>
      </c>
      <c r="B149" s="301" t="s">
        <v>49</v>
      </c>
      <c r="C149" s="302">
        <v>1484</v>
      </c>
    </row>
    <row r="150" spans="1:3" s="287" customFormat="1" ht="20.25" customHeight="1">
      <c r="A150" s="300">
        <v>20601</v>
      </c>
      <c r="B150" s="300" t="s">
        <v>189</v>
      </c>
      <c r="C150" s="302">
        <v>13</v>
      </c>
    </row>
    <row r="151" spans="1:3" s="289" customFormat="1" ht="20.25" customHeight="1">
      <c r="A151" s="303">
        <v>2060101</v>
      </c>
      <c r="B151" s="303" t="s">
        <v>76</v>
      </c>
      <c r="C151" s="302">
        <v>13</v>
      </c>
    </row>
    <row r="152" spans="1:3" s="288" customFormat="1" ht="20.25" customHeight="1">
      <c r="A152" s="300">
        <v>20604</v>
      </c>
      <c r="B152" s="300" t="s">
        <v>190</v>
      </c>
      <c r="C152" s="302">
        <v>136</v>
      </c>
    </row>
    <row r="153" spans="1:3" s="287" customFormat="1" ht="20.25" customHeight="1">
      <c r="A153" s="303">
        <v>2060499</v>
      </c>
      <c r="B153" s="303" t="s">
        <v>191</v>
      </c>
      <c r="C153" s="302">
        <v>136</v>
      </c>
    </row>
    <row r="154" spans="1:3" s="287" customFormat="1" ht="20.25" customHeight="1">
      <c r="A154" s="300">
        <v>20605</v>
      </c>
      <c r="B154" s="300" t="s">
        <v>192</v>
      </c>
      <c r="C154" s="302">
        <v>50</v>
      </c>
    </row>
    <row r="155" spans="1:3" s="287" customFormat="1" ht="20.25" customHeight="1">
      <c r="A155" s="304">
        <v>2060502</v>
      </c>
      <c r="B155" s="303" t="s">
        <v>193</v>
      </c>
      <c r="C155" s="302">
        <v>50</v>
      </c>
    </row>
    <row r="156" spans="1:3" s="287" customFormat="1" ht="20.25" customHeight="1">
      <c r="A156" s="300">
        <v>20607</v>
      </c>
      <c r="B156" s="300" t="s">
        <v>194</v>
      </c>
      <c r="C156" s="302">
        <v>285</v>
      </c>
    </row>
    <row r="157" spans="1:3" s="287" customFormat="1" ht="20.25" customHeight="1">
      <c r="A157" s="303">
        <v>2060799</v>
      </c>
      <c r="B157" s="303" t="s">
        <v>195</v>
      </c>
      <c r="C157" s="302">
        <v>285</v>
      </c>
    </row>
    <row r="158" spans="1:3" s="287" customFormat="1" ht="20.25" customHeight="1">
      <c r="A158" s="300">
        <v>20609</v>
      </c>
      <c r="B158" s="300" t="s">
        <v>196</v>
      </c>
      <c r="C158" s="302">
        <v>1000</v>
      </c>
    </row>
    <row r="159" spans="1:3" s="287" customFormat="1" ht="20.25" customHeight="1">
      <c r="A159" s="304">
        <v>2060999</v>
      </c>
      <c r="B159" s="303" t="s">
        <v>197</v>
      </c>
      <c r="C159" s="302">
        <v>1000</v>
      </c>
    </row>
    <row r="160" spans="1:3" s="288" customFormat="1" ht="20.25" customHeight="1">
      <c r="A160" s="300">
        <v>207</v>
      </c>
      <c r="B160" s="301" t="s">
        <v>50</v>
      </c>
      <c r="C160" s="302">
        <v>2178.28</v>
      </c>
    </row>
    <row r="161" spans="1:3" s="287" customFormat="1" ht="20.25" customHeight="1">
      <c r="A161" s="300">
        <v>20701</v>
      </c>
      <c r="B161" s="300" t="s">
        <v>198</v>
      </c>
      <c r="C161" s="302">
        <v>584.01</v>
      </c>
    </row>
    <row r="162" spans="1:3" s="287" customFormat="1" ht="20.25" customHeight="1">
      <c r="A162" s="303">
        <v>2070101</v>
      </c>
      <c r="B162" s="303" t="s">
        <v>76</v>
      </c>
      <c r="C162" s="302">
        <v>477.33</v>
      </c>
    </row>
    <row r="163" spans="1:3" s="287" customFormat="1" ht="20.25" customHeight="1">
      <c r="A163" s="303">
        <v>2070104</v>
      </c>
      <c r="B163" s="303" t="s">
        <v>199</v>
      </c>
      <c r="C163" s="302">
        <v>2.5</v>
      </c>
    </row>
    <row r="164" spans="1:3" s="288" customFormat="1" ht="20.25" customHeight="1">
      <c r="A164" s="303">
        <v>2070106</v>
      </c>
      <c r="B164" s="303" t="s">
        <v>200</v>
      </c>
      <c r="C164" s="302">
        <v>31.68</v>
      </c>
    </row>
    <row r="165" spans="1:3" s="287" customFormat="1" ht="20.25" customHeight="1">
      <c r="A165" s="303">
        <v>2070107</v>
      </c>
      <c r="B165" s="303" t="s">
        <v>201</v>
      </c>
      <c r="C165" s="302">
        <v>49</v>
      </c>
    </row>
    <row r="166" spans="1:3" s="287" customFormat="1" ht="20.25" customHeight="1">
      <c r="A166" s="303">
        <v>2070108</v>
      </c>
      <c r="B166" s="303" t="s">
        <v>202</v>
      </c>
      <c r="C166" s="302">
        <v>10</v>
      </c>
    </row>
    <row r="167" spans="1:3" s="288" customFormat="1" ht="20.25" customHeight="1">
      <c r="A167" s="303">
        <v>2070109</v>
      </c>
      <c r="B167" s="303" t="s">
        <v>203</v>
      </c>
      <c r="C167" s="302">
        <v>3.5</v>
      </c>
    </row>
    <row r="168" spans="1:3" s="287" customFormat="1" ht="20.25" customHeight="1">
      <c r="A168" s="303">
        <v>2070199</v>
      </c>
      <c r="B168" s="303" t="s">
        <v>204</v>
      </c>
      <c r="C168" s="302">
        <v>10</v>
      </c>
    </row>
    <row r="169" spans="1:3" s="287" customFormat="1" ht="20.25" customHeight="1">
      <c r="A169" s="300">
        <v>20702</v>
      </c>
      <c r="B169" s="300" t="s">
        <v>205</v>
      </c>
      <c r="C169" s="302">
        <v>119.6</v>
      </c>
    </row>
    <row r="170" spans="1:3" s="289" customFormat="1" ht="20.25" customHeight="1">
      <c r="A170" s="303">
        <v>2070204</v>
      </c>
      <c r="B170" s="303" t="s">
        <v>206</v>
      </c>
      <c r="C170" s="302">
        <v>7.6</v>
      </c>
    </row>
    <row r="171" spans="1:3" s="288" customFormat="1" ht="20.25" customHeight="1">
      <c r="A171" s="303">
        <v>2070205</v>
      </c>
      <c r="B171" s="303" t="s">
        <v>207</v>
      </c>
      <c r="C171" s="302">
        <v>112</v>
      </c>
    </row>
    <row r="172" spans="1:3" s="287" customFormat="1" ht="20.25" customHeight="1">
      <c r="A172" s="300">
        <v>20703</v>
      </c>
      <c r="B172" s="300" t="s">
        <v>208</v>
      </c>
      <c r="C172" s="302">
        <v>25</v>
      </c>
    </row>
    <row r="173" spans="1:3" s="287" customFormat="1" ht="20.25" customHeight="1">
      <c r="A173" s="303">
        <v>2070308</v>
      </c>
      <c r="B173" s="303" t="s">
        <v>209</v>
      </c>
      <c r="C173" s="302">
        <v>25</v>
      </c>
    </row>
    <row r="174" spans="1:3" s="287" customFormat="1" ht="20.25" customHeight="1">
      <c r="A174" s="300">
        <v>20708</v>
      </c>
      <c r="B174" s="300" t="s">
        <v>210</v>
      </c>
      <c r="C174" s="302">
        <v>586.03</v>
      </c>
    </row>
    <row r="175" spans="1:3" s="288" customFormat="1" ht="20.25" customHeight="1">
      <c r="A175" s="303">
        <v>2070808</v>
      </c>
      <c r="B175" s="303" t="s">
        <v>211</v>
      </c>
      <c r="C175" s="302">
        <v>586.03</v>
      </c>
    </row>
    <row r="176" spans="1:3" s="287" customFormat="1" ht="20.25" customHeight="1">
      <c r="A176" s="300">
        <v>20799</v>
      </c>
      <c r="B176" s="300" t="s">
        <v>212</v>
      </c>
      <c r="C176" s="302">
        <v>863.64</v>
      </c>
    </row>
    <row r="177" spans="1:3" s="287" customFormat="1" ht="20.25" customHeight="1">
      <c r="A177" s="303">
        <v>2079999</v>
      </c>
      <c r="B177" s="303" t="s">
        <v>213</v>
      </c>
      <c r="C177" s="302">
        <v>863.64</v>
      </c>
    </row>
    <row r="178" spans="1:3" s="287" customFormat="1" ht="20.25" customHeight="1">
      <c r="A178" s="300">
        <v>208</v>
      </c>
      <c r="B178" s="301" t="s">
        <v>51</v>
      </c>
      <c r="C178" s="302">
        <v>43744.25</v>
      </c>
    </row>
    <row r="179" spans="1:3" s="288" customFormat="1" ht="20.25" customHeight="1">
      <c r="A179" s="300">
        <v>20801</v>
      </c>
      <c r="B179" s="300" t="s">
        <v>214</v>
      </c>
      <c r="C179" s="302">
        <v>916.53</v>
      </c>
    </row>
    <row r="180" spans="1:3" s="287" customFormat="1" ht="20.25" customHeight="1">
      <c r="A180" s="303">
        <v>2080101</v>
      </c>
      <c r="B180" s="303" t="s">
        <v>76</v>
      </c>
      <c r="C180" s="302">
        <v>833.73</v>
      </c>
    </row>
    <row r="181" spans="1:3" s="287" customFormat="1" ht="20.25" customHeight="1">
      <c r="A181" s="303">
        <v>2080106</v>
      </c>
      <c r="B181" s="303" t="s">
        <v>215</v>
      </c>
      <c r="C181" s="302">
        <v>2</v>
      </c>
    </row>
    <row r="182" spans="1:3" s="287" customFormat="1" ht="20.25" customHeight="1">
      <c r="A182" s="303">
        <v>2080108</v>
      </c>
      <c r="B182" s="303" t="s">
        <v>102</v>
      </c>
      <c r="C182" s="302">
        <v>55.8</v>
      </c>
    </row>
    <row r="183" spans="1:3" s="287" customFormat="1" ht="20.25" customHeight="1">
      <c r="A183" s="303">
        <v>2080112</v>
      </c>
      <c r="B183" s="303" t="s">
        <v>216</v>
      </c>
      <c r="C183" s="302">
        <v>5</v>
      </c>
    </row>
    <row r="184" spans="1:3" s="287" customFormat="1" ht="20.25" customHeight="1">
      <c r="A184" s="303">
        <v>2080199</v>
      </c>
      <c r="B184" s="303" t="s">
        <v>217</v>
      </c>
      <c r="C184" s="302">
        <v>20</v>
      </c>
    </row>
    <row r="185" spans="1:3" s="287" customFormat="1" ht="20.25" customHeight="1">
      <c r="A185" s="300">
        <v>20802</v>
      </c>
      <c r="B185" s="300" t="s">
        <v>218</v>
      </c>
      <c r="C185" s="302">
        <v>534.95</v>
      </c>
    </row>
    <row r="186" spans="1:3" s="288" customFormat="1" ht="20.25" customHeight="1">
      <c r="A186" s="303">
        <v>2080201</v>
      </c>
      <c r="B186" s="303" t="s">
        <v>76</v>
      </c>
      <c r="C186" s="302">
        <v>192.95</v>
      </c>
    </row>
    <row r="187" spans="1:3" s="287" customFormat="1" ht="20.25" customHeight="1">
      <c r="A187" s="303">
        <v>2080208</v>
      </c>
      <c r="B187" s="303" t="s">
        <v>219</v>
      </c>
      <c r="C187" s="302">
        <v>69</v>
      </c>
    </row>
    <row r="188" spans="1:3" s="288" customFormat="1" ht="20.25" customHeight="1">
      <c r="A188" s="303">
        <v>2080299</v>
      </c>
      <c r="B188" s="303" t="s">
        <v>220</v>
      </c>
      <c r="C188" s="302">
        <v>273</v>
      </c>
    </row>
    <row r="189" spans="1:3" s="287" customFormat="1" ht="20.25" customHeight="1">
      <c r="A189" s="300">
        <v>20805</v>
      </c>
      <c r="B189" s="300" t="s">
        <v>221</v>
      </c>
      <c r="C189" s="302">
        <v>19726.61</v>
      </c>
    </row>
    <row r="190" spans="1:3" s="287" customFormat="1" ht="20.25" customHeight="1">
      <c r="A190" s="303">
        <v>2080501</v>
      </c>
      <c r="B190" s="303" t="s">
        <v>222</v>
      </c>
      <c r="C190" s="302">
        <v>6380.78</v>
      </c>
    </row>
    <row r="191" spans="1:3" s="287" customFormat="1" ht="20.25" customHeight="1">
      <c r="A191" s="303">
        <v>2080503</v>
      </c>
      <c r="B191" s="303" t="s">
        <v>223</v>
      </c>
      <c r="C191" s="302">
        <v>5.8</v>
      </c>
    </row>
    <row r="192" spans="1:3" s="287" customFormat="1" ht="20.25" customHeight="1">
      <c r="A192" s="303">
        <v>2080505</v>
      </c>
      <c r="B192" s="303" t="s">
        <v>224</v>
      </c>
      <c r="C192" s="302">
        <v>10478.63</v>
      </c>
    </row>
    <row r="193" spans="1:3" s="287" customFormat="1" ht="20.25" customHeight="1">
      <c r="A193" s="303">
        <v>2080506</v>
      </c>
      <c r="B193" s="303" t="s">
        <v>225</v>
      </c>
      <c r="C193" s="302">
        <v>2743.6</v>
      </c>
    </row>
    <row r="194" spans="1:3" s="287" customFormat="1" ht="20.25" customHeight="1">
      <c r="A194" s="303">
        <v>2080599</v>
      </c>
      <c r="B194" s="303" t="s">
        <v>226</v>
      </c>
      <c r="C194" s="302">
        <v>117.8</v>
      </c>
    </row>
    <row r="195" spans="1:3" s="288" customFormat="1" ht="20.25" customHeight="1">
      <c r="A195" s="300">
        <v>20807</v>
      </c>
      <c r="B195" s="300" t="s">
        <v>227</v>
      </c>
      <c r="C195" s="302">
        <v>1938</v>
      </c>
    </row>
    <row r="196" spans="1:3" s="287" customFormat="1" ht="20.25" customHeight="1">
      <c r="A196" s="303">
        <v>2080701</v>
      </c>
      <c r="B196" s="303" t="s">
        <v>228</v>
      </c>
      <c r="C196" s="302">
        <v>148</v>
      </c>
    </row>
    <row r="197" spans="1:3" s="287" customFormat="1" ht="20.25" customHeight="1">
      <c r="A197" s="303">
        <v>2080713</v>
      </c>
      <c r="B197" s="303" t="s">
        <v>229</v>
      </c>
      <c r="C197" s="302">
        <v>490</v>
      </c>
    </row>
    <row r="198" spans="1:3" s="287" customFormat="1" ht="20.25" customHeight="1">
      <c r="A198" s="303">
        <v>2080799</v>
      </c>
      <c r="B198" s="303" t="s">
        <v>230</v>
      </c>
      <c r="C198" s="302">
        <v>1300</v>
      </c>
    </row>
    <row r="199" spans="1:3" s="287" customFormat="1" ht="20.25" customHeight="1">
      <c r="A199" s="300">
        <v>20808</v>
      </c>
      <c r="B199" s="300" t="s">
        <v>231</v>
      </c>
      <c r="C199" s="302">
        <v>2618.19</v>
      </c>
    </row>
    <row r="200" spans="1:3" s="287" customFormat="1" ht="20.25" customHeight="1">
      <c r="A200" s="303">
        <v>2080801</v>
      </c>
      <c r="B200" s="303" t="s">
        <v>232</v>
      </c>
      <c r="C200" s="302">
        <v>79</v>
      </c>
    </row>
    <row r="201" spans="1:3" s="288" customFormat="1" ht="20.25" customHeight="1">
      <c r="A201" s="303">
        <v>2080802</v>
      </c>
      <c r="B201" s="303" t="s">
        <v>233</v>
      </c>
      <c r="C201" s="302">
        <v>367</v>
      </c>
    </row>
    <row r="202" spans="1:3" s="287" customFormat="1" ht="20.25" customHeight="1">
      <c r="A202" s="303">
        <v>2080803</v>
      </c>
      <c r="B202" s="303" t="s">
        <v>234</v>
      </c>
      <c r="C202" s="302">
        <v>1651</v>
      </c>
    </row>
    <row r="203" spans="1:3" s="287" customFormat="1" ht="20.25" customHeight="1">
      <c r="A203" s="303">
        <v>2080804</v>
      </c>
      <c r="B203" s="303" t="s">
        <v>235</v>
      </c>
      <c r="C203" s="302">
        <v>20</v>
      </c>
    </row>
    <row r="204" spans="1:3" s="287" customFormat="1" ht="20.25" customHeight="1">
      <c r="A204" s="303">
        <v>2080805</v>
      </c>
      <c r="B204" s="303" t="s">
        <v>236</v>
      </c>
      <c r="C204" s="302">
        <v>462</v>
      </c>
    </row>
    <row r="205" spans="1:3" s="287" customFormat="1" ht="20.25" customHeight="1">
      <c r="A205" s="303">
        <v>2080899</v>
      </c>
      <c r="B205" s="303" t="s">
        <v>237</v>
      </c>
      <c r="C205" s="302">
        <v>39.19</v>
      </c>
    </row>
    <row r="206" spans="1:3" s="287" customFormat="1" ht="20.25" customHeight="1">
      <c r="A206" s="300">
        <v>20809</v>
      </c>
      <c r="B206" s="300" t="s">
        <v>238</v>
      </c>
      <c r="C206" s="302">
        <v>983.92</v>
      </c>
    </row>
    <row r="207" spans="1:3" s="287" customFormat="1" ht="20.25" customHeight="1">
      <c r="A207" s="303">
        <v>2080901</v>
      </c>
      <c r="B207" s="303" t="s">
        <v>239</v>
      </c>
      <c r="C207" s="302">
        <v>582.43</v>
      </c>
    </row>
    <row r="208" spans="1:3" s="288" customFormat="1" ht="20.25" customHeight="1">
      <c r="A208" s="303">
        <v>2080902</v>
      </c>
      <c r="B208" s="303" t="s">
        <v>240</v>
      </c>
      <c r="C208" s="302">
        <v>192</v>
      </c>
    </row>
    <row r="209" spans="1:3" s="287" customFormat="1" ht="20.25" customHeight="1">
      <c r="A209" s="303">
        <v>2080903</v>
      </c>
      <c r="B209" s="303" t="s">
        <v>241</v>
      </c>
      <c r="C209" s="302">
        <v>124.99</v>
      </c>
    </row>
    <row r="210" spans="1:3" s="287" customFormat="1" ht="20.25" customHeight="1">
      <c r="A210" s="303">
        <v>2080905</v>
      </c>
      <c r="B210" s="303" t="s">
        <v>242</v>
      </c>
      <c r="C210" s="302">
        <v>22</v>
      </c>
    </row>
    <row r="211" spans="1:3" s="287" customFormat="1" ht="20.25" customHeight="1">
      <c r="A211" s="303">
        <v>2080999</v>
      </c>
      <c r="B211" s="303" t="s">
        <v>243</v>
      </c>
      <c r="C211" s="302">
        <v>62.5</v>
      </c>
    </row>
    <row r="212" spans="1:3" s="287" customFormat="1" ht="20.25" customHeight="1">
      <c r="A212" s="300">
        <v>20810</v>
      </c>
      <c r="B212" s="300" t="s">
        <v>244</v>
      </c>
      <c r="C212" s="302">
        <v>904.21</v>
      </c>
    </row>
    <row r="213" spans="1:3" s="288" customFormat="1" ht="20.25" customHeight="1">
      <c r="A213" s="303">
        <v>2081001</v>
      </c>
      <c r="B213" s="303" t="s">
        <v>245</v>
      </c>
      <c r="C213" s="302">
        <v>67</v>
      </c>
    </row>
    <row r="214" spans="1:3" s="287" customFormat="1" ht="20.25" customHeight="1">
      <c r="A214" s="303">
        <v>2081002</v>
      </c>
      <c r="B214" s="303" t="s">
        <v>246</v>
      </c>
      <c r="C214" s="302">
        <v>643</v>
      </c>
    </row>
    <row r="215" spans="1:3" s="287" customFormat="1" ht="20.25" customHeight="1">
      <c r="A215" s="303">
        <v>2081004</v>
      </c>
      <c r="B215" s="303" t="s">
        <v>247</v>
      </c>
      <c r="C215" s="302">
        <v>194.21</v>
      </c>
    </row>
    <row r="216" spans="1:3" s="288" customFormat="1" ht="20.25" customHeight="1">
      <c r="A216" s="300">
        <v>20811</v>
      </c>
      <c r="B216" s="300" t="s">
        <v>248</v>
      </c>
      <c r="C216" s="302">
        <v>954.89</v>
      </c>
    </row>
    <row r="217" spans="1:3" s="287" customFormat="1" ht="20.25" customHeight="1">
      <c r="A217" s="303">
        <v>2081101</v>
      </c>
      <c r="B217" s="303" t="s">
        <v>76</v>
      </c>
      <c r="C217" s="302">
        <v>53.42</v>
      </c>
    </row>
    <row r="218" spans="1:3" s="287" customFormat="1" ht="20.25" customHeight="1">
      <c r="A218" s="303">
        <v>2081104</v>
      </c>
      <c r="B218" s="303" t="s">
        <v>249</v>
      </c>
      <c r="C218" s="302">
        <v>23</v>
      </c>
    </row>
    <row r="219" spans="1:3" s="288" customFormat="1" ht="20.25" customHeight="1">
      <c r="A219" s="303">
        <v>2081105</v>
      </c>
      <c r="B219" s="303" t="s">
        <v>250</v>
      </c>
      <c r="C219" s="302">
        <v>72</v>
      </c>
    </row>
    <row r="220" spans="1:3" s="287" customFormat="1" ht="20.25" customHeight="1">
      <c r="A220" s="303">
        <v>2081106</v>
      </c>
      <c r="B220" s="303" t="s">
        <v>251</v>
      </c>
      <c r="C220" s="302">
        <v>2</v>
      </c>
    </row>
    <row r="221" spans="1:3" s="288" customFormat="1" ht="20.25" customHeight="1">
      <c r="A221" s="303">
        <v>2081107</v>
      </c>
      <c r="B221" s="303" t="s">
        <v>252</v>
      </c>
      <c r="C221" s="302">
        <v>740</v>
      </c>
    </row>
    <row r="222" spans="1:3" s="287" customFormat="1" ht="20.25" customHeight="1">
      <c r="A222" s="303">
        <v>2081199</v>
      </c>
      <c r="B222" s="303" t="s">
        <v>253</v>
      </c>
      <c r="C222" s="302">
        <v>64.47</v>
      </c>
    </row>
    <row r="223" spans="1:3" s="288" customFormat="1" ht="20.25" customHeight="1">
      <c r="A223" s="300">
        <v>20819</v>
      </c>
      <c r="B223" s="300" t="s">
        <v>254</v>
      </c>
      <c r="C223" s="302">
        <v>3371</v>
      </c>
    </row>
    <row r="224" spans="1:3" s="287" customFormat="1" ht="20.25" customHeight="1">
      <c r="A224" s="303">
        <v>2081901</v>
      </c>
      <c r="B224" s="303" t="s">
        <v>255</v>
      </c>
      <c r="C224" s="302">
        <v>491</v>
      </c>
    </row>
    <row r="225" spans="1:3" s="288" customFormat="1" ht="20.25" customHeight="1">
      <c r="A225" s="303">
        <v>2081902</v>
      </c>
      <c r="B225" s="303" t="s">
        <v>256</v>
      </c>
      <c r="C225" s="302">
        <v>2880</v>
      </c>
    </row>
    <row r="226" spans="1:3" s="287" customFormat="1" ht="20.25" customHeight="1">
      <c r="A226" s="300">
        <v>20820</v>
      </c>
      <c r="B226" s="300" t="s">
        <v>257</v>
      </c>
      <c r="C226" s="302">
        <v>413</v>
      </c>
    </row>
    <row r="227" spans="1:3" s="287" customFormat="1" ht="20.25" customHeight="1">
      <c r="A227" s="303">
        <v>2082001</v>
      </c>
      <c r="B227" s="303" t="s">
        <v>258</v>
      </c>
      <c r="C227" s="302">
        <v>400</v>
      </c>
    </row>
    <row r="228" spans="1:3" s="287" customFormat="1" ht="20.25" customHeight="1">
      <c r="A228" s="303">
        <v>2082002</v>
      </c>
      <c r="B228" s="303" t="s">
        <v>259</v>
      </c>
      <c r="C228" s="302">
        <v>13</v>
      </c>
    </row>
    <row r="229" spans="1:3" s="288" customFormat="1" ht="20.25" customHeight="1">
      <c r="A229" s="300">
        <v>20821</v>
      </c>
      <c r="B229" s="300" t="s">
        <v>260</v>
      </c>
      <c r="C229" s="302">
        <v>1360</v>
      </c>
    </row>
    <row r="230" spans="1:3" s="287" customFormat="1" ht="20.25" customHeight="1">
      <c r="A230" s="303">
        <v>2082102</v>
      </c>
      <c r="B230" s="303" t="s">
        <v>261</v>
      </c>
      <c r="C230" s="302">
        <v>1360</v>
      </c>
    </row>
    <row r="231" spans="1:3" s="288" customFormat="1" ht="20.25" customHeight="1">
      <c r="A231" s="300">
        <v>20826</v>
      </c>
      <c r="B231" s="300" t="s">
        <v>262</v>
      </c>
      <c r="C231" s="302">
        <v>9316</v>
      </c>
    </row>
    <row r="232" spans="1:3" s="287" customFormat="1" ht="20.25" customHeight="1">
      <c r="A232" s="303">
        <v>2082601</v>
      </c>
      <c r="B232" s="303" t="s">
        <v>263</v>
      </c>
      <c r="C232" s="302">
        <v>1000</v>
      </c>
    </row>
    <row r="233" spans="1:3" s="289" customFormat="1" ht="20.25" customHeight="1">
      <c r="A233" s="300">
        <v>2082602</v>
      </c>
      <c r="B233" s="300" t="s">
        <v>264</v>
      </c>
      <c r="C233" s="302">
        <v>8316</v>
      </c>
    </row>
    <row r="234" spans="1:3" s="288" customFormat="1" ht="20.25" customHeight="1">
      <c r="A234" s="300">
        <v>20828</v>
      </c>
      <c r="B234" s="300" t="s">
        <v>265</v>
      </c>
      <c r="C234" s="302">
        <v>532.95</v>
      </c>
    </row>
    <row r="235" spans="1:3" s="287" customFormat="1" ht="20.25" customHeight="1">
      <c r="A235" s="303">
        <v>2082801</v>
      </c>
      <c r="B235" s="303" t="s">
        <v>76</v>
      </c>
      <c r="C235" s="302">
        <v>160.95</v>
      </c>
    </row>
    <row r="236" spans="1:3" s="287" customFormat="1" ht="20.25" customHeight="1">
      <c r="A236" s="303">
        <v>2082804</v>
      </c>
      <c r="B236" s="303" t="s">
        <v>266</v>
      </c>
      <c r="C236" s="302">
        <v>345</v>
      </c>
    </row>
    <row r="237" spans="1:3" s="288" customFormat="1" ht="20.25" customHeight="1">
      <c r="A237" s="303">
        <v>2082899</v>
      </c>
      <c r="B237" s="303" t="s">
        <v>267</v>
      </c>
      <c r="C237" s="302">
        <v>27</v>
      </c>
    </row>
    <row r="238" spans="1:3" s="287" customFormat="1" ht="20.25" customHeight="1">
      <c r="A238" s="300">
        <v>20830</v>
      </c>
      <c r="B238" s="303" t="s">
        <v>268</v>
      </c>
      <c r="C238" s="302">
        <v>160</v>
      </c>
    </row>
    <row r="239" spans="1:3" s="287" customFormat="1" ht="20.25" customHeight="1">
      <c r="A239" s="303">
        <v>2083001</v>
      </c>
      <c r="B239" s="303" t="s">
        <v>269</v>
      </c>
      <c r="C239" s="302">
        <v>160</v>
      </c>
    </row>
    <row r="240" spans="1:3" s="287" customFormat="1" ht="20.25" customHeight="1">
      <c r="A240" s="300">
        <v>20899</v>
      </c>
      <c r="B240" s="300" t="s">
        <v>270</v>
      </c>
      <c r="C240" s="302">
        <v>14</v>
      </c>
    </row>
    <row r="241" spans="1:3" s="288" customFormat="1" ht="20.25" customHeight="1">
      <c r="A241" s="303">
        <v>2089999</v>
      </c>
      <c r="B241" s="303" t="s">
        <v>271</v>
      </c>
      <c r="C241" s="302">
        <v>14</v>
      </c>
    </row>
    <row r="242" spans="1:3" s="287" customFormat="1" ht="20.25" customHeight="1">
      <c r="A242" s="300">
        <v>210</v>
      </c>
      <c r="B242" s="301" t="s">
        <v>52</v>
      </c>
      <c r="C242" s="302">
        <v>24209.84</v>
      </c>
    </row>
    <row r="243" spans="1:3" s="287" customFormat="1" ht="20.25" customHeight="1">
      <c r="A243" s="300">
        <v>21001</v>
      </c>
      <c r="B243" s="300" t="s">
        <v>272</v>
      </c>
      <c r="C243" s="302">
        <v>741.87</v>
      </c>
    </row>
    <row r="244" spans="1:3" s="288" customFormat="1" ht="20.25" customHeight="1">
      <c r="A244" s="303">
        <v>2100101</v>
      </c>
      <c r="B244" s="303" t="s">
        <v>76</v>
      </c>
      <c r="C244" s="302">
        <v>738.87</v>
      </c>
    </row>
    <row r="245" spans="1:3" s="287" customFormat="1" ht="20.25" customHeight="1">
      <c r="A245" s="303">
        <v>2100199</v>
      </c>
      <c r="B245" s="303" t="s">
        <v>273</v>
      </c>
      <c r="C245" s="302">
        <v>3</v>
      </c>
    </row>
    <row r="246" spans="1:3" s="287" customFormat="1" ht="20.25" customHeight="1">
      <c r="A246" s="300">
        <v>21002</v>
      </c>
      <c r="B246" s="300" t="s">
        <v>274</v>
      </c>
      <c r="C246" s="302">
        <v>2241</v>
      </c>
    </row>
    <row r="247" spans="1:3" s="287" customFormat="1" ht="20.25" customHeight="1">
      <c r="A247" s="303">
        <v>2100299</v>
      </c>
      <c r="B247" s="303" t="s">
        <v>275</v>
      </c>
      <c r="C247" s="302">
        <v>2241</v>
      </c>
    </row>
    <row r="248" spans="1:3" s="287" customFormat="1" ht="20.25" customHeight="1">
      <c r="A248" s="300">
        <v>21003</v>
      </c>
      <c r="B248" s="300" t="s">
        <v>276</v>
      </c>
      <c r="C248" s="302">
        <v>4548.59</v>
      </c>
    </row>
    <row r="249" spans="1:3" s="287" customFormat="1" ht="20.25" customHeight="1">
      <c r="A249" s="303">
        <v>2100302</v>
      </c>
      <c r="B249" s="303" t="s">
        <v>277</v>
      </c>
      <c r="C249" s="302">
        <v>3097.2</v>
      </c>
    </row>
    <row r="250" spans="1:3" s="287" customFormat="1" ht="20.25" customHeight="1">
      <c r="A250" s="303">
        <v>2100399</v>
      </c>
      <c r="B250" s="303" t="s">
        <v>278</v>
      </c>
      <c r="C250" s="302">
        <v>1451.39</v>
      </c>
    </row>
    <row r="251" spans="1:3" s="288" customFormat="1" ht="20.25" customHeight="1">
      <c r="A251" s="300">
        <v>21004</v>
      </c>
      <c r="B251" s="300" t="s">
        <v>279</v>
      </c>
      <c r="C251" s="302">
        <v>4361.24</v>
      </c>
    </row>
    <row r="252" spans="1:3" s="287" customFormat="1" ht="20.25" customHeight="1">
      <c r="A252" s="303">
        <v>2100401</v>
      </c>
      <c r="B252" s="303" t="s">
        <v>280</v>
      </c>
      <c r="C252" s="302">
        <v>354.3</v>
      </c>
    </row>
    <row r="253" spans="1:3" s="288" customFormat="1" ht="20.25" customHeight="1">
      <c r="A253" s="303">
        <v>2100402</v>
      </c>
      <c r="B253" s="303" t="s">
        <v>281</v>
      </c>
      <c r="C253" s="302">
        <v>188.34</v>
      </c>
    </row>
    <row r="254" spans="1:3" s="287" customFormat="1" ht="20.25" customHeight="1">
      <c r="A254" s="303">
        <v>2100403</v>
      </c>
      <c r="B254" s="303" t="s">
        <v>282</v>
      </c>
      <c r="C254" s="302">
        <v>412.72</v>
      </c>
    </row>
    <row r="255" spans="1:3" s="287" customFormat="1" ht="20.25" customHeight="1">
      <c r="A255" s="303">
        <v>2100408</v>
      </c>
      <c r="B255" s="303" t="s">
        <v>283</v>
      </c>
      <c r="C255" s="302">
        <v>3348.74</v>
      </c>
    </row>
    <row r="256" spans="1:3" s="288" customFormat="1" ht="20.25" customHeight="1">
      <c r="A256" s="303">
        <v>2100409</v>
      </c>
      <c r="B256" s="303" t="s">
        <v>284</v>
      </c>
      <c r="C256" s="302">
        <v>39.14</v>
      </c>
    </row>
    <row r="257" spans="1:3" s="287" customFormat="1" ht="20.25" customHeight="1">
      <c r="A257" s="303">
        <v>2100410</v>
      </c>
      <c r="B257" s="303" t="s">
        <v>285</v>
      </c>
      <c r="C257" s="302">
        <v>10</v>
      </c>
    </row>
    <row r="258" spans="1:3" s="287" customFormat="1" ht="20.25" customHeight="1">
      <c r="A258" s="303">
        <v>2100499</v>
      </c>
      <c r="B258" s="303" t="s">
        <v>286</v>
      </c>
      <c r="C258" s="302">
        <v>8</v>
      </c>
    </row>
    <row r="259" spans="1:3" s="288" customFormat="1" ht="20.25" customHeight="1">
      <c r="A259" s="300">
        <v>21006</v>
      </c>
      <c r="B259" s="300" t="s">
        <v>287</v>
      </c>
      <c r="C259" s="302">
        <v>60</v>
      </c>
    </row>
    <row r="260" spans="1:3" s="287" customFormat="1" ht="20.25" customHeight="1">
      <c r="A260" s="303">
        <v>2100699</v>
      </c>
      <c r="B260" s="303" t="s">
        <v>288</v>
      </c>
      <c r="C260" s="302">
        <v>60</v>
      </c>
    </row>
    <row r="261" spans="1:3" s="287" customFormat="1" ht="20.25" customHeight="1">
      <c r="A261" s="300">
        <v>21007</v>
      </c>
      <c r="B261" s="300" t="s">
        <v>289</v>
      </c>
      <c r="C261" s="302">
        <v>1113.71</v>
      </c>
    </row>
    <row r="262" spans="1:3" s="288" customFormat="1" ht="20.25" customHeight="1">
      <c r="A262" s="303">
        <v>2100717</v>
      </c>
      <c r="B262" s="303" t="s">
        <v>290</v>
      </c>
      <c r="C262" s="302">
        <v>1113.71</v>
      </c>
    </row>
    <row r="263" spans="1:3" s="287" customFormat="1" ht="20.25" customHeight="1">
      <c r="A263" s="300">
        <v>21011</v>
      </c>
      <c r="B263" s="300" t="s">
        <v>291</v>
      </c>
      <c r="C263" s="302">
        <v>3384.48</v>
      </c>
    </row>
    <row r="264" spans="1:3" s="287" customFormat="1" ht="20.25" customHeight="1">
      <c r="A264" s="303">
        <v>2101101</v>
      </c>
      <c r="B264" s="303" t="s">
        <v>292</v>
      </c>
      <c r="C264" s="302">
        <v>1499.5</v>
      </c>
    </row>
    <row r="265" spans="1:3" s="287" customFormat="1" ht="20.25" customHeight="1">
      <c r="A265" s="303">
        <v>2101102</v>
      </c>
      <c r="B265" s="303" t="s">
        <v>293</v>
      </c>
      <c r="C265" s="302">
        <v>1884.98</v>
      </c>
    </row>
    <row r="266" spans="1:3" s="288" customFormat="1" ht="20.25" customHeight="1">
      <c r="A266" s="300">
        <v>21012</v>
      </c>
      <c r="B266" s="300" t="s">
        <v>294</v>
      </c>
      <c r="C266" s="302">
        <v>3450</v>
      </c>
    </row>
    <row r="267" spans="1:3" s="287" customFormat="1" ht="20.25" customHeight="1">
      <c r="A267" s="303">
        <v>2101202</v>
      </c>
      <c r="B267" s="303" t="s">
        <v>295</v>
      </c>
      <c r="C267" s="302">
        <v>3450</v>
      </c>
    </row>
    <row r="268" spans="1:3" s="288" customFormat="1" ht="20.25" customHeight="1">
      <c r="A268" s="300">
        <v>21013</v>
      </c>
      <c r="B268" s="300" t="s">
        <v>296</v>
      </c>
      <c r="C268" s="302">
        <v>2459</v>
      </c>
    </row>
    <row r="269" spans="1:3" s="287" customFormat="1" ht="20.25" customHeight="1">
      <c r="A269" s="303">
        <v>2101301</v>
      </c>
      <c r="B269" s="303" t="s">
        <v>297</v>
      </c>
      <c r="C269" s="302">
        <v>2454</v>
      </c>
    </row>
    <row r="270" spans="1:3" s="287" customFormat="1" ht="20.25" customHeight="1">
      <c r="A270" s="303">
        <v>2101302</v>
      </c>
      <c r="B270" s="300" t="s">
        <v>298</v>
      </c>
      <c r="C270" s="302">
        <v>5</v>
      </c>
    </row>
    <row r="271" spans="1:3" s="287" customFormat="1" ht="20.25" customHeight="1">
      <c r="A271" s="300">
        <v>21014</v>
      </c>
      <c r="B271" s="300" t="s">
        <v>299</v>
      </c>
      <c r="C271" s="302">
        <v>373</v>
      </c>
    </row>
    <row r="272" spans="1:3" s="287" customFormat="1" ht="20.25" customHeight="1">
      <c r="A272" s="303">
        <v>2101401</v>
      </c>
      <c r="B272" s="303" t="s">
        <v>300</v>
      </c>
      <c r="C272" s="302">
        <v>333</v>
      </c>
    </row>
    <row r="273" spans="1:3" s="288" customFormat="1" ht="20.25" customHeight="1">
      <c r="A273" s="303">
        <v>2101499</v>
      </c>
      <c r="B273" s="303" t="s">
        <v>301</v>
      </c>
      <c r="C273" s="302">
        <v>40</v>
      </c>
    </row>
    <row r="274" spans="1:3" s="287" customFormat="1" ht="20.25" customHeight="1">
      <c r="A274" s="300">
        <v>21015</v>
      </c>
      <c r="B274" s="300" t="s">
        <v>302</v>
      </c>
      <c r="C274" s="302">
        <v>564.55</v>
      </c>
    </row>
    <row r="275" spans="1:3" s="288" customFormat="1" ht="20.25" customHeight="1">
      <c r="A275" s="303">
        <v>2101501</v>
      </c>
      <c r="B275" s="303" t="s">
        <v>303</v>
      </c>
      <c r="C275" s="302">
        <v>481.39</v>
      </c>
    </row>
    <row r="276" spans="1:3" s="287" customFormat="1" ht="20.25" customHeight="1">
      <c r="A276" s="303">
        <v>2101504</v>
      </c>
      <c r="B276" s="303" t="s">
        <v>304</v>
      </c>
      <c r="C276" s="302">
        <v>83.16</v>
      </c>
    </row>
    <row r="277" spans="1:3" s="289" customFormat="1" ht="20.25" customHeight="1">
      <c r="A277" s="300">
        <v>21099</v>
      </c>
      <c r="B277" s="300" t="s">
        <v>305</v>
      </c>
      <c r="C277" s="302">
        <v>912.4</v>
      </c>
    </row>
    <row r="278" spans="1:3" s="288" customFormat="1" ht="20.25" customHeight="1">
      <c r="A278" s="303">
        <v>2109999</v>
      </c>
      <c r="B278" s="303" t="s">
        <v>306</v>
      </c>
      <c r="C278" s="302">
        <v>912.4</v>
      </c>
    </row>
    <row r="279" spans="1:3" s="287" customFormat="1" ht="20.25" customHeight="1">
      <c r="A279" s="300">
        <v>211</v>
      </c>
      <c r="B279" s="301" t="s">
        <v>53</v>
      </c>
      <c r="C279" s="302">
        <v>5232.23</v>
      </c>
    </row>
    <row r="280" spans="1:3" s="287" customFormat="1" ht="20.25" customHeight="1">
      <c r="A280" s="300">
        <v>21101</v>
      </c>
      <c r="B280" s="300" t="s">
        <v>307</v>
      </c>
      <c r="C280" s="302">
        <v>9</v>
      </c>
    </row>
    <row r="281" spans="1:3" s="288" customFormat="1" ht="20.25" customHeight="1">
      <c r="A281" s="303">
        <v>2110101</v>
      </c>
      <c r="B281" s="303" t="s">
        <v>76</v>
      </c>
      <c r="C281" s="302">
        <v>9</v>
      </c>
    </row>
    <row r="282" spans="1:3" s="287" customFormat="1" ht="20.25" customHeight="1">
      <c r="A282" s="300">
        <v>21102</v>
      </c>
      <c r="B282" s="300" t="s">
        <v>308</v>
      </c>
      <c r="C282" s="302">
        <v>2046.6</v>
      </c>
    </row>
    <row r="283" spans="1:3" s="287" customFormat="1" ht="20.25" customHeight="1">
      <c r="A283" s="303">
        <v>2110299</v>
      </c>
      <c r="B283" s="303" t="s">
        <v>309</v>
      </c>
      <c r="C283" s="302">
        <v>2046.6</v>
      </c>
    </row>
    <row r="284" spans="1:3" s="288" customFormat="1" ht="20.25" customHeight="1">
      <c r="A284" s="300">
        <v>21103</v>
      </c>
      <c r="B284" s="300" t="s">
        <v>310</v>
      </c>
      <c r="C284" s="302">
        <v>2238</v>
      </c>
    </row>
    <row r="285" spans="1:3" s="287" customFormat="1" ht="20.25" customHeight="1">
      <c r="A285" s="303">
        <v>2110301</v>
      </c>
      <c r="B285" s="303" t="s">
        <v>311</v>
      </c>
      <c r="C285" s="302">
        <v>4</v>
      </c>
    </row>
    <row r="286" spans="1:3" s="287" customFormat="1" ht="20.25" customHeight="1">
      <c r="A286" s="303">
        <v>2110302</v>
      </c>
      <c r="B286" s="303" t="s">
        <v>312</v>
      </c>
      <c r="C286" s="302">
        <v>1050</v>
      </c>
    </row>
    <row r="287" spans="1:3" s="288" customFormat="1" ht="20.25" customHeight="1">
      <c r="A287" s="303">
        <v>2110304</v>
      </c>
      <c r="B287" s="303" t="s">
        <v>313</v>
      </c>
      <c r="C287" s="302">
        <v>1184</v>
      </c>
    </row>
    <row r="288" spans="1:3" s="287" customFormat="1" ht="20.25" customHeight="1">
      <c r="A288" s="300">
        <v>21104</v>
      </c>
      <c r="B288" s="300" t="s">
        <v>314</v>
      </c>
      <c r="C288" s="302">
        <v>88</v>
      </c>
    </row>
    <row r="289" spans="1:3" s="288" customFormat="1" ht="20.25" customHeight="1">
      <c r="A289" s="303">
        <v>2110404</v>
      </c>
      <c r="B289" s="303" t="s">
        <v>315</v>
      </c>
      <c r="C289" s="302">
        <v>88</v>
      </c>
    </row>
    <row r="290" spans="1:3" s="287" customFormat="1" ht="20.25" customHeight="1">
      <c r="A290" s="300">
        <v>21105</v>
      </c>
      <c r="B290" s="300" t="s">
        <v>316</v>
      </c>
      <c r="C290" s="302">
        <v>701.32</v>
      </c>
    </row>
    <row r="291" spans="1:3" s="288" customFormat="1" ht="20.25" customHeight="1">
      <c r="A291" s="303">
        <v>2110507</v>
      </c>
      <c r="B291" s="303" t="s">
        <v>317</v>
      </c>
      <c r="C291" s="302">
        <v>701.32</v>
      </c>
    </row>
    <row r="292" spans="1:3" s="287" customFormat="1" ht="20.25" customHeight="1">
      <c r="A292" s="300">
        <v>21106</v>
      </c>
      <c r="B292" s="300" t="s">
        <v>318</v>
      </c>
      <c r="C292" s="302">
        <v>37.31</v>
      </c>
    </row>
    <row r="293" spans="1:3" s="287" customFormat="1" ht="20.25" customHeight="1">
      <c r="A293" s="303">
        <v>2110602</v>
      </c>
      <c r="B293" s="303" t="s">
        <v>319</v>
      </c>
      <c r="C293" s="302">
        <v>37.31</v>
      </c>
    </row>
    <row r="294" spans="1:3" s="288" customFormat="1" ht="20.25" customHeight="1">
      <c r="A294" s="300">
        <v>21199</v>
      </c>
      <c r="B294" s="300" t="s">
        <v>320</v>
      </c>
      <c r="C294" s="302">
        <v>112</v>
      </c>
    </row>
    <row r="295" spans="1:3" s="287" customFormat="1" ht="20.25" customHeight="1">
      <c r="A295" s="303">
        <v>2119999</v>
      </c>
      <c r="B295" s="303" t="s">
        <v>321</v>
      </c>
      <c r="C295" s="302">
        <v>112</v>
      </c>
    </row>
    <row r="296" spans="1:3" s="289" customFormat="1" ht="20.25" customHeight="1">
      <c r="A296" s="300">
        <v>212</v>
      </c>
      <c r="B296" s="301" t="s">
        <v>54</v>
      </c>
      <c r="C296" s="302">
        <v>4881.81</v>
      </c>
    </row>
    <row r="297" spans="1:3" s="288" customFormat="1" ht="20.25" customHeight="1">
      <c r="A297" s="300">
        <v>21201</v>
      </c>
      <c r="B297" s="300" t="s">
        <v>322</v>
      </c>
      <c r="C297" s="302">
        <v>2775.13</v>
      </c>
    </row>
    <row r="298" spans="1:3" s="287" customFormat="1" ht="20.25" customHeight="1">
      <c r="A298" s="303">
        <v>2120101</v>
      </c>
      <c r="B298" s="303" t="s">
        <v>76</v>
      </c>
      <c r="C298" s="302">
        <v>1826.13</v>
      </c>
    </row>
    <row r="299" spans="1:3" s="287" customFormat="1" ht="20.25" customHeight="1">
      <c r="A299" s="303">
        <v>2120104</v>
      </c>
      <c r="B299" s="303" t="s">
        <v>323</v>
      </c>
      <c r="C299" s="302">
        <v>919</v>
      </c>
    </row>
    <row r="300" spans="1:3" s="287" customFormat="1" ht="20.25" customHeight="1">
      <c r="A300" s="303">
        <v>2120199</v>
      </c>
      <c r="B300" s="303" t="s">
        <v>324</v>
      </c>
      <c r="C300" s="302">
        <v>30</v>
      </c>
    </row>
    <row r="301" spans="1:3" s="287" customFormat="1" ht="20.25" customHeight="1">
      <c r="A301" s="300">
        <v>21203</v>
      </c>
      <c r="B301" s="300" t="s">
        <v>325</v>
      </c>
      <c r="C301" s="302">
        <v>1118</v>
      </c>
    </row>
    <row r="302" spans="1:3" s="288" customFormat="1" ht="20.25" customHeight="1">
      <c r="A302" s="303">
        <v>2120399</v>
      </c>
      <c r="B302" s="303" t="s">
        <v>326</v>
      </c>
      <c r="C302" s="302">
        <v>1118</v>
      </c>
    </row>
    <row r="303" spans="1:3" s="287" customFormat="1" ht="20.25" customHeight="1">
      <c r="A303" s="300">
        <v>21205</v>
      </c>
      <c r="B303" s="300" t="s">
        <v>327</v>
      </c>
      <c r="C303" s="302">
        <v>988.68</v>
      </c>
    </row>
    <row r="304" spans="1:3" s="287" customFormat="1" ht="20.25" customHeight="1">
      <c r="A304" s="303">
        <v>2120501</v>
      </c>
      <c r="B304" s="303" t="s">
        <v>328</v>
      </c>
      <c r="C304" s="302">
        <v>988.68</v>
      </c>
    </row>
    <row r="305" spans="1:3" s="288" customFormat="1" ht="20.25" customHeight="1">
      <c r="A305" s="300">
        <v>213</v>
      </c>
      <c r="B305" s="301" t="s">
        <v>55</v>
      </c>
      <c r="C305" s="302">
        <v>45117.87</v>
      </c>
    </row>
    <row r="306" spans="1:3" s="287" customFormat="1" ht="20.25" customHeight="1">
      <c r="A306" s="300">
        <v>21301</v>
      </c>
      <c r="B306" s="300" t="s">
        <v>329</v>
      </c>
      <c r="C306" s="302">
        <v>9980.21</v>
      </c>
    </row>
    <row r="307" spans="1:3" s="289" customFormat="1" ht="20.25" customHeight="1">
      <c r="A307" s="303">
        <v>2130101</v>
      </c>
      <c r="B307" s="303" t="s">
        <v>76</v>
      </c>
      <c r="C307" s="302">
        <v>1590.02</v>
      </c>
    </row>
    <row r="308" spans="1:3" s="288" customFormat="1" ht="20.25" customHeight="1">
      <c r="A308" s="303">
        <v>2130104</v>
      </c>
      <c r="B308" s="303" t="s">
        <v>123</v>
      </c>
      <c r="C308" s="302">
        <v>73.55</v>
      </c>
    </row>
    <row r="309" spans="1:3" s="287" customFormat="1" ht="20.25" customHeight="1">
      <c r="A309" s="303">
        <v>2130106</v>
      </c>
      <c r="B309" s="303" t="s">
        <v>330</v>
      </c>
      <c r="C309" s="302">
        <v>5</v>
      </c>
    </row>
    <row r="310" spans="1:3" s="287" customFormat="1" ht="20.25" customHeight="1">
      <c r="A310" s="303">
        <v>2130108</v>
      </c>
      <c r="B310" s="303" t="s">
        <v>331</v>
      </c>
      <c r="C310" s="302">
        <v>133.82</v>
      </c>
    </row>
    <row r="311" spans="1:3" s="287" customFormat="1" ht="20.25" customHeight="1">
      <c r="A311" s="303">
        <v>2130109</v>
      </c>
      <c r="B311" s="303" t="s">
        <v>332</v>
      </c>
      <c r="C311" s="302">
        <v>42.6</v>
      </c>
    </row>
    <row r="312" spans="1:3" s="287" customFormat="1" ht="20.25" customHeight="1">
      <c r="A312" s="303">
        <v>2130110</v>
      </c>
      <c r="B312" s="303" t="s">
        <v>333</v>
      </c>
      <c r="C312" s="302">
        <v>22.8</v>
      </c>
    </row>
    <row r="313" spans="1:3" s="287" customFormat="1" ht="20.25" customHeight="1">
      <c r="A313" s="303">
        <v>2130111</v>
      </c>
      <c r="B313" s="303" t="s">
        <v>334</v>
      </c>
      <c r="C313" s="302">
        <v>5</v>
      </c>
    </row>
    <row r="314" spans="1:3" s="287" customFormat="1" ht="20.25" customHeight="1">
      <c r="A314" s="303">
        <v>2130112</v>
      </c>
      <c r="B314" s="303" t="s">
        <v>335</v>
      </c>
      <c r="C314" s="302">
        <v>7</v>
      </c>
    </row>
    <row r="315" spans="1:3" s="287" customFormat="1" ht="20.25" customHeight="1">
      <c r="A315" s="303">
        <v>2130122</v>
      </c>
      <c r="B315" s="303" t="s">
        <v>336</v>
      </c>
      <c r="C315" s="302">
        <v>809</v>
      </c>
    </row>
    <row r="316" spans="1:3" s="287" customFormat="1" ht="20.25" customHeight="1">
      <c r="A316" s="303">
        <v>2130125</v>
      </c>
      <c r="B316" s="303" t="s">
        <v>337</v>
      </c>
      <c r="C316" s="302">
        <v>4</v>
      </c>
    </row>
    <row r="317" spans="1:3" s="287" customFormat="1" ht="20.25" customHeight="1">
      <c r="A317" s="303">
        <v>2130126</v>
      </c>
      <c r="B317" s="303" t="s">
        <v>338</v>
      </c>
      <c r="C317" s="302">
        <v>2240</v>
      </c>
    </row>
    <row r="318" spans="1:3" s="288" customFormat="1" ht="20.25" customHeight="1">
      <c r="A318" s="303">
        <v>2130135</v>
      </c>
      <c r="B318" s="303" t="s">
        <v>339</v>
      </c>
      <c r="C318" s="302">
        <v>364</v>
      </c>
    </row>
    <row r="319" spans="1:3" s="287" customFormat="1" ht="20.25" customHeight="1">
      <c r="A319" s="303">
        <v>2130152</v>
      </c>
      <c r="B319" s="303" t="s">
        <v>340</v>
      </c>
      <c r="C319" s="302">
        <v>37.06</v>
      </c>
    </row>
    <row r="320" spans="1:3" s="287" customFormat="1" ht="20.25" customHeight="1">
      <c r="A320" s="303">
        <v>2130153</v>
      </c>
      <c r="B320" s="303" t="s">
        <v>341</v>
      </c>
      <c r="C320" s="302">
        <v>538</v>
      </c>
    </row>
    <row r="321" spans="1:3" s="287" customFormat="1" ht="20.25" customHeight="1">
      <c r="A321" s="303">
        <v>2130199</v>
      </c>
      <c r="B321" s="303" t="s">
        <v>342</v>
      </c>
      <c r="C321" s="302">
        <v>4108.36</v>
      </c>
    </row>
    <row r="322" spans="1:3" s="287" customFormat="1" ht="20.25" customHeight="1">
      <c r="A322" s="300">
        <v>21302</v>
      </c>
      <c r="B322" s="300" t="s">
        <v>343</v>
      </c>
      <c r="C322" s="302">
        <v>10650.2</v>
      </c>
    </row>
    <row r="323" spans="1:3" s="287" customFormat="1" ht="20.25" customHeight="1">
      <c r="A323" s="303">
        <v>2130201</v>
      </c>
      <c r="B323" s="303" t="s">
        <v>76</v>
      </c>
      <c r="C323" s="302">
        <v>3154.59</v>
      </c>
    </row>
    <row r="324" spans="1:3" s="287" customFormat="1" ht="20.25" customHeight="1">
      <c r="A324" s="303">
        <v>2130205</v>
      </c>
      <c r="B324" s="303" t="s">
        <v>344</v>
      </c>
      <c r="C324" s="302">
        <v>100</v>
      </c>
    </row>
    <row r="325" spans="1:3" s="288" customFormat="1" ht="20.25" customHeight="1">
      <c r="A325" s="303">
        <v>2130206</v>
      </c>
      <c r="B325" s="303" t="s">
        <v>345</v>
      </c>
      <c r="C325" s="302">
        <v>42</v>
      </c>
    </row>
    <row r="326" spans="1:3" s="287" customFormat="1" ht="20.25" customHeight="1">
      <c r="A326" s="303">
        <v>2130209</v>
      </c>
      <c r="B326" s="303" t="s">
        <v>346</v>
      </c>
      <c r="C326" s="302">
        <v>1627.12</v>
      </c>
    </row>
    <row r="327" spans="1:3" s="287" customFormat="1" ht="20.25" customHeight="1">
      <c r="A327" s="303">
        <v>2130211</v>
      </c>
      <c r="B327" s="303" t="s">
        <v>347</v>
      </c>
      <c r="C327" s="302">
        <v>14</v>
      </c>
    </row>
    <row r="328" spans="1:3" s="287" customFormat="1" ht="20.25" customHeight="1">
      <c r="A328" s="303">
        <v>2130213</v>
      </c>
      <c r="B328" s="303" t="s">
        <v>348</v>
      </c>
      <c r="C328" s="302">
        <v>668.87</v>
      </c>
    </row>
    <row r="329" spans="1:3" s="287" customFormat="1" ht="20.25" customHeight="1">
      <c r="A329" s="303">
        <v>2130234</v>
      </c>
      <c r="B329" s="303" t="s">
        <v>349</v>
      </c>
      <c r="C329" s="302">
        <v>2058.16</v>
      </c>
    </row>
    <row r="330" spans="1:3" s="287" customFormat="1" ht="20.25" customHeight="1">
      <c r="A330" s="303">
        <v>2130299</v>
      </c>
      <c r="B330" s="303" t="s">
        <v>350</v>
      </c>
      <c r="C330" s="302">
        <v>2985.46</v>
      </c>
    </row>
    <row r="331" spans="1:3" s="287" customFormat="1" ht="20.25" customHeight="1">
      <c r="A331" s="300">
        <v>21303</v>
      </c>
      <c r="B331" s="300" t="s">
        <v>351</v>
      </c>
      <c r="C331" s="302">
        <v>2015</v>
      </c>
    </row>
    <row r="332" spans="1:3" s="287" customFormat="1" ht="20.25" customHeight="1">
      <c r="A332" s="303">
        <v>2130301</v>
      </c>
      <c r="B332" s="303" t="s">
        <v>76</v>
      </c>
      <c r="C332" s="302">
        <v>1015.16</v>
      </c>
    </row>
    <row r="333" spans="1:3" s="287" customFormat="1" ht="20.25" customHeight="1">
      <c r="A333" s="303">
        <v>2130305</v>
      </c>
      <c r="B333" s="303" t="s">
        <v>352</v>
      </c>
      <c r="C333" s="302">
        <v>81.34</v>
      </c>
    </row>
    <row r="334" spans="1:3" s="287" customFormat="1" ht="20.25" customHeight="1">
      <c r="A334" s="303">
        <v>2130314</v>
      </c>
      <c r="B334" s="303" t="s">
        <v>353</v>
      </c>
      <c r="C334" s="302">
        <v>85</v>
      </c>
    </row>
    <row r="335" spans="1:3" s="288" customFormat="1" ht="20.25" customHeight="1">
      <c r="A335" s="303">
        <v>2130315</v>
      </c>
      <c r="B335" s="303" t="s">
        <v>354</v>
      </c>
      <c r="C335" s="302">
        <v>30</v>
      </c>
    </row>
    <row r="336" spans="1:3" s="287" customFormat="1" ht="20.25" customHeight="1">
      <c r="A336" s="303">
        <v>2130321</v>
      </c>
      <c r="B336" s="303" t="s">
        <v>355</v>
      </c>
      <c r="C336" s="302">
        <v>440</v>
      </c>
    </row>
    <row r="337" spans="1:3" s="287" customFormat="1" ht="20.25" customHeight="1">
      <c r="A337" s="303">
        <v>2130399</v>
      </c>
      <c r="B337" s="303" t="s">
        <v>356</v>
      </c>
      <c r="C337" s="302">
        <v>363.5</v>
      </c>
    </row>
    <row r="338" spans="1:3" s="287" customFormat="1" ht="20.25" customHeight="1">
      <c r="A338" s="300">
        <v>21305</v>
      </c>
      <c r="B338" s="300" t="s">
        <v>357</v>
      </c>
      <c r="C338" s="302">
        <v>11851.04</v>
      </c>
    </row>
    <row r="339" spans="1:3" s="288" customFormat="1" ht="20.25" customHeight="1">
      <c r="A339" s="303">
        <v>2130501</v>
      </c>
      <c r="B339" s="303" t="s">
        <v>76</v>
      </c>
      <c r="C339" s="302">
        <v>296.58</v>
      </c>
    </row>
    <row r="340" spans="1:3" s="287" customFormat="1" ht="20.25" customHeight="1">
      <c r="A340" s="303">
        <v>2130599</v>
      </c>
      <c r="B340" s="303" t="s">
        <v>358</v>
      </c>
      <c r="C340" s="302">
        <v>11554.46</v>
      </c>
    </row>
    <row r="341" spans="1:3" s="287" customFormat="1" ht="20.25" customHeight="1">
      <c r="A341" s="300">
        <v>21307</v>
      </c>
      <c r="B341" s="300" t="s">
        <v>359</v>
      </c>
      <c r="C341" s="302">
        <v>8879</v>
      </c>
    </row>
    <row r="342" spans="1:3" s="287" customFormat="1" ht="20.25" customHeight="1">
      <c r="A342" s="303">
        <v>2130701</v>
      </c>
      <c r="B342" s="303" t="s">
        <v>360</v>
      </c>
      <c r="C342" s="302">
        <v>189</v>
      </c>
    </row>
    <row r="343" spans="1:3" s="288" customFormat="1" ht="20.25" customHeight="1">
      <c r="A343" s="303">
        <v>2130705</v>
      </c>
      <c r="B343" s="303" t="s">
        <v>361</v>
      </c>
      <c r="C343" s="302">
        <v>6682</v>
      </c>
    </row>
    <row r="344" spans="1:3" s="287" customFormat="1" ht="20.25" customHeight="1">
      <c r="A344" s="303">
        <v>2130799</v>
      </c>
      <c r="B344" s="303" t="s">
        <v>362</v>
      </c>
      <c r="C344" s="302">
        <v>2008</v>
      </c>
    </row>
    <row r="345" spans="1:3" s="287" customFormat="1" ht="20.25" customHeight="1">
      <c r="A345" s="300">
        <v>21308</v>
      </c>
      <c r="B345" s="300" t="s">
        <v>363</v>
      </c>
      <c r="C345" s="302">
        <v>1742.42</v>
      </c>
    </row>
    <row r="346" spans="1:3" s="287" customFormat="1" ht="20.25" customHeight="1">
      <c r="A346" s="303">
        <v>2130803</v>
      </c>
      <c r="B346" s="303" t="s">
        <v>364</v>
      </c>
      <c r="C346" s="302">
        <v>1680.47</v>
      </c>
    </row>
    <row r="347" spans="1:3" s="288" customFormat="1" ht="20.25" customHeight="1">
      <c r="A347" s="303">
        <v>2130804</v>
      </c>
      <c r="B347" s="303" t="s">
        <v>365</v>
      </c>
      <c r="C347" s="302">
        <v>61.95</v>
      </c>
    </row>
    <row r="348" spans="1:3" s="287" customFormat="1" ht="20.25" customHeight="1">
      <c r="A348" s="300">
        <v>214</v>
      </c>
      <c r="B348" s="301" t="s">
        <v>56</v>
      </c>
      <c r="C348" s="302">
        <v>7751.89</v>
      </c>
    </row>
    <row r="349" spans="1:3" s="289" customFormat="1" ht="20.25" customHeight="1">
      <c r="A349" s="300">
        <v>21401</v>
      </c>
      <c r="B349" s="300" t="s">
        <v>366</v>
      </c>
      <c r="C349" s="302">
        <v>7751.89</v>
      </c>
    </row>
    <row r="350" spans="1:3" s="288" customFormat="1" ht="20.25" customHeight="1">
      <c r="A350" s="303">
        <v>2140101</v>
      </c>
      <c r="B350" s="303" t="s">
        <v>76</v>
      </c>
      <c r="C350" s="302">
        <v>1862.48</v>
      </c>
    </row>
    <row r="351" spans="1:3" s="287" customFormat="1" ht="20.25" customHeight="1">
      <c r="A351" s="303">
        <v>2140104</v>
      </c>
      <c r="B351" s="303" t="s">
        <v>367</v>
      </c>
      <c r="C351" s="302">
        <v>2346</v>
      </c>
    </row>
    <row r="352" spans="1:3" s="287" customFormat="1" ht="20.25" customHeight="1">
      <c r="A352" s="303">
        <v>2140106</v>
      </c>
      <c r="B352" s="303" t="s">
        <v>368</v>
      </c>
      <c r="C352" s="302">
        <v>3159</v>
      </c>
    </row>
    <row r="353" spans="1:3" s="287" customFormat="1" ht="20.25" customHeight="1">
      <c r="A353" s="303">
        <v>2140199</v>
      </c>
      <c r="B353" s="303" t="s">
        <v>369</v>
      </c>
      <c r="C353" s="302">
        <v>384.41</v>
      </c>
    </row>
    <row r="354" spans="1:3" s="287" customFormat="1" ht="20.25" customHeight="1">
      <c r="A354" s="300">
        <v>216</v>
      </c>
      <c r="B354" s="301" t="s">
        <v>57</v>
      </c>
      <c r="C354" s="302">
        <v>140.73</v>
      </c>
    </row>
    <row r="355" spans="1:3" s="287" customFormat="1" ht="20.25" customHeight="1">
      <c r="A355" s="300">
        <v>21602</v>
      </c>
      <c r="B355" s="300" t="s">
        <v>370</v>
      </c>
      <c r="C355" s="302">
        <v>140.73</v>
      </c>
    </row>
    <row r="356" spans="1:3" s="287" customFormat="1" ht="20.25" customHeight="1">
      <c r="A356" s="303">
        <v>2160201</v>
      </c>
      <c r="B356" s="303" t="s">
        <v>76</v>
      </c>
      <c r="C356" s="302">
        <v>130.73</v>
      </c>
    </row>
    <row r="357" spans="1:3" s="288" customFormat="1" ht="20.25" customHeight="1">
      <c r="A357" s="303">
        <v>2160299</v>
      </c>
      <c r="B357" s="303" t="s">
        <v>371</v>
      </c>
      <c r="C357" s="302">
        <v>10</v>
      </c>
    </row>
    <row r="358" spans="1:3" s="287" customFormat="1" ht="20.25" customHeight="1">
      <c r="A358" s="300">
        <v>217</v>
      </c>
      <c r="B358" s="301" t="s">
        <v>58</v>
      </c>
      <c r="C358" s="302">
        <v>30</v>
      </c>
    </row>
    <row r="359" spans="1:3" s="289" customFormat="1" ht="20.25" customHeight="1">
      <c r="A359" s="300">
        <v>21799</v>
      </c>
      <c r="B359" s="300" t="s">
        <v>372</v>
      </c>
      <c r="C359" s="302">
        <v>30</v>
      </c>
    </row>
    <row r="360" spans="1:3" s="288" customFormat="1" ht="20.25" customHeight="1">
      <c r="A360" s="303">
        <v>2179901</v>
      </c>
      <c r="B360" s="303" t="s">
        <v>373</v>
      </c>
      <c r="C360" s="302">
        <v>30</v>
      </c>
    </row>
    <row r="361" spans="1:3" s="287" customFormat="1" ht="20.25" customHeight="1">
      <c r="A361" s="300">
        <v>219</v>
      </c>
      <c r="B361" s="301" t="s">
        <v>59</v>
      </c>
      <c r="C361" s="302">
        <v>240</v>
      </c>
    </row>
    <row r="362" spans="1:3" s="288" customFormat="1" ht="20.25" customHeight="1">
      <c r="A362" s="300">
        <v>21999</v>
      </c>
      <c r="B362" s="300" t="s">
        <v>374</v>
      </c>
      <c r="C362" s="302">
        <v>240</v>
      </c>
    </row>
    <row r="363" spans="1:3" s="287" customFormat="1" ht="20.25" customHeight="1">
      <c r="A363" s="300">
        <v>220</v>
      </c>
      <c r="B363" s="300" t="s">
        <v>60</v>
      </c>
      <c r="C363" s="302">
        <v>2457.31</v>
      </c>
    </row>
    <row r="364" spans="1:3" s="289" customFormat="1" ht="20.25" customHeight="1">
      <c r="A364" s="300">
        <v>22001</v>
      </c>
      <c r="B364" s="300" t="s">
        <v>375</v>
      </c>
      <c r="C364" s="302">
        <v>2401.31</v>
      </c>
    </row>
    <row r="365" spans="1:3" s="288" customFormat="1" ht="20.25" customHeight="1">
      <c r="A365" s="303">
        <v>2200101</v>
      </c>
      <c r="B365" s="303" t="s">
        <v>76</v>
      </c>
      <c r="C365" s="302">
        <v>1147.74</v>
      </c>
    </row>
    <row r="366" spans="1:3" s="287" customFormat="1" ht="20.25" customHeight="1">
      <c r="A366" s="303">
        <v>2200106</v>
      </c>
      <c r="B366" s="303" t="s">
        <v>376</v>
      </c>
      <c r="C366" s="302">
        <v>738</v>
      </c>
    </row>
    <row r="367" spans="1:3" s="287" customFormat="1" ht="20.25" customHeight="1">
      <c r="A367" s="303">
        <v>2200109</v>
      </c>
      <c r="B367" s="303" t="s">
        <v>377</v>
      </c>
      <c r="C367" s="302">
        <v>344</v>
      </c>
    </row>
    <row r="368" spans="1:3" s="289" customFormat="1" ht="20.25" customHeight="1">
      <c r="A368" s="303">
        <v>2200112</v>
      </c>
      <c r="B368" s="303" t="s">
        <v>378</v>
      </c>
      <c r="C368" s="302">
        <v>20</v>
      </c>
    </row>
    <row r="369" spans="1:3" s="288" customFormat="1" ht="20.25" customHeight="1">
      <c r="A369" s="304">
        <v>2200114</v>
      </c>
      <c r="B369" s="303" t="s">
        <v>379</v>
      </c>
      <c r="C369" s="302">
        <v>119.85</v>
      </c>
    </row>
    <row r="370" spans="1:3" s="287" customFormat="1" ht="20.25" customHeight="1">
      <c r="A370" s="304">
        <v>2200129</v>
      </c>
      <c r="B370" s="303" t="s">
        <v>380</v>
      </c>
      <c r="C370" s="302">
        <v>31.72</v>
      </c>
    </row>
    <row r="371" spans="1:3" s="289" customFormat="1" ht="20.25" customHeight="1">
      <c r="A371" s="300">
        <v>22005</v>
      </c>
      <c r="B371" s="300" t="s">
        <v>381</v>
      </c>
      <c r="C371" s="302">
        <v>56</v>
      </c>
    </row>
    <row r="372" spans="1:3" s="288" customFormat="1" ht="20.25" customHeight="1">
      <c r="A372" s="303">
        <v>2200501</v>
      </c>
      <c r="B372" s="303" t="s">
        <v>76</v>
      </c>
      <c r="C372" s="302">
        <v>24</v>
      </c>
    </row>
    <row r="373" spans="1:3" s="287" customFormat="1" ht="20.25" customHeight="1">
      <c r="A373" s="303">
        <v>2200509</v>
      </c>
      <c r="B373" s="303" t="s">
        <v>382</v>
      </c>
      <c r="C373" s="302">
        <v>32</v>
      </c>
    </row>
    <row r="374" spans="1:3" s="287" customFormat="1" ht="20.25" customHeight="1">
      <c r="A374" s="300">
        <v>221</v>
      </c>
      <c r="B374" s="301" t="s">
        <v>61</v>
      </c>
      <c r="C374" s="302">
        <v>4968.92</v>
      </c>
    </row>
    <row r="375" spans="1:3" s="287" customFormat="1" ht="20.25" customHeight="1">
      <c r="A375" s="300">
        <v>22101</v>
      </c>
      <c r="B375" s="300" t="s">
        <v>383</v>
      </c>
      <c r="C375" s="302">
        <v>997</v>
      </c>
    </row>
    <row r="376" spans="1:3" s="287" customFormat="1" ht="20.25" customHeight="1">
      <c r="A376" s="303">
        <v>2210103</v>
      </c>
      <c r="B376" s="303" t="s">
        <v>384</v>
      </c>
      <c r="C376" s="302">
        <v>2</v>
      </c>
    </row>
    <row r="377" spans="1:3" s="288" customFormat="1" ht="20.25" customHeight="1">
      <c r="A377" s="303">
        <v>2210105</v>
      </c>
      <c r="B377" s="303" t="s">
        <v>385</v>
      </c>
      <c r="C377" s="302">
        <v>564</v>
      </c>
    </row>
    <row r="378" spans="1:3" s="287" customFormat="1" ht="20.25" customHeight="1">
      <c r="A378" s="303">
        <v>2210108</v>
      </c>
      <c r="B378" s="303" t="s">
        <v>386</v>
      </c>
      <c r="C378" s="302">
        <v>0</v>
      </c>
    </row>
    <row r="379" spans="1:3" s="287" customFormat="1" ht="20.25" customHeight="1">
      <c r="A379" s="303">
        <v>2210199</v>
      </c>
      <c r="B379" s="303" t="s">
        <v>387</v>
      </c>
      <c r="C379" s="302">
        <v>431</v>
      </c>
    </row>
    <row r="380" spans="1:3" s="289" customFormat="1" ht="20.25" customHeight="1">
      <c r="A380" s="300">
        <v>22102</v>
      </c>
      <c r="B380" s="300" t="s">
        <v>388</v>
      </c>
      <c r="C380" s="302">
        <v>3971.92</v>
      </c>
    </row>
    <row r="381" spans="1:3" s="288" customFormat="1" ht="20.25" customHeight="1">
      <c r="A381" s="303">
        <v>2210201</v>
      </c>
      <c r="B381" s="303" t="s">
        <v>389</v>
      </c>
      <c r="C381" s="302">
        <v>3971.92</v>
      </c>
    </row>
    <row r="382" spans="1:3" s="287" customFormat="1" ht="20.25" customHeight="1">
      <c r="A382" s="300">
        <v>222</v>
      </c>
      <c r="B382" s="301" t="s">
        <v>62</v>
      </c>
      <c r="C382" s="302">
        <v>48.1</v>
      </c>
    </row>
    <row r="383" spans="1:3" s="287" customFormat="1" ht="20.25" customHeight="1">
      <c r="A383" s="300">
        <v>22201</v>
      </c>
      <c r="B383" s="300" t="s">
        <v>390</v>
      </c>
      <c r="C383" s="302">
        <v>10</v>
      </c>
    </row>
    <row r="384" spans="1:3" s="288" customFormat="1" ht="20.25" customHeight="1">
      <c r="A384" s="303">
        <v>2220101</v>
      </c>
      <c r="B384" s="303" t="s">
        <v>76</v>
      </c>
      <c r="C384" s="302">
        <v>10</v>
      </c>
    </row>
    <row r="385" spans="1:3" s="287" customFormat="1" ht="20.25" customHeight="1">
      <c r="A385" s="300">
        <v>22204</v>
      </c>
      <c r="B385" s="300" t="s">
        <v>391</v>
      </c>
      <c r="C385" s="302">
        <v>28.1</v>
      </c>
    </row>
    <row r="386" spans="1:3" s="289" customFormat="1" ht="20.25" customHeight="1">
      <c r="A386" s="303">
        <v>2220499</v>
      </c>
      <c r="B386" s="303" t="s">
        <v>392</v>
      </c>
      <c r="C386" s="302">
        <v>28.1</v>
      </c>
    </row>
    <row r="387" spans="1:3" s="288" customFormat="1" ht="20.25" customHeight="1">
      <c r="A387" s="300">
        <v>22205</v>
      </c>
      <c r="B387" s="300" t="s">
        <v>393</v>
      </c>
      <c r="C387" s="302">
        <v>10</v>
      </c>
    </row>
    <row r="388" spans="1:3" s="287" customFormat="1" ht="20.25" customHeight="1">
      <c r="A388" s="303">
        <v>2220509</v>
      </c>
      <c r="B388" s="303" t="s">
        <v>394</v>
      </c>
      <c r="C388" s="302">
        <v>10</v>
      </c>
    </row>
    <row r="389" spans="1:3" s="287" customFormat="1" ht="20.25" customHeight="1">
      <c r="A389" s="300">
        <v>224</v>
      </c>
      <c r="B389" s="300" t="s">
        <v>63</v>
      </c>
      <c r="C389" s="302">
        <v>1533.47</v>
      </c>
    </row>
    <row r="390" spans="1:3" s="288" customFormat="1" ht="20.25" customHeight="1">
      <c r="A390" s="300">
        <v>22401</v>
      </c>
      <c r="B390" s="300" t="s">
        <v>395</v>
      </c>
      <c r="C390" s="302">
        <v>530.2</v>
      </c>
    </row>
    <row r="391" spans="1:3" s="287" customFormat="1" ht="20.25" customHeight="1">
      <c r="A391" s="303">
        <v>2240101</v>
      </c>
      <c r="B391" s="303" t="s">
        <v>76</v>
      </c>
      <c r="C391" s="302">
        <v>409.2</v>
      </c>
    </row>
    <row r="392" spans="1:3" s="289" customFormat="1" ht="20.25" customHeight="1">
      <c r="A392" s="303">
        <v>2240106</v>
      </c>
      <c r="B392" s="303" t="s">
        <v>396</v>
      </c>
      <c r="C392" s="302">
        <v>65</v>
      </c>
    </row>
    <row r="393" spans="1:3" s="288" customFormat="1" ht="20.25" customHeight="1">
      <c r="A393" s="303">
        <v>2240108</v>
      </c>
      <c r="B393" s="303" t="s">
        <v>397</v>
      </c>
      <c r="C393" s="302">
        <v>18</v>
      </c>
    </row>
    <row r="394" spans="1:3" s="287" customFormat="1" ht="20.25" customHeight="1">
      <c r="A394" s="303">
        <v>2240109</v>
      </c>
      <c r="B394" s="303" t="s">
        <v>398</v>
      </c>
      <c r="C394" s="302">
        <v>33</v>
      </c>
    </row>
    <row r="395" spans="1:3" s="287" customFormat="1" ht="20.25" customHeight="1">
      <c r="A395" s="303">
        <v>2240199</v>
      </c>
      <c r="B395" s="303" t="s">
        <v>399</v>
      </c>
      <c r="C395" s="302">
        <v>5</v>
      </c>
    </row>
    <row r="396" spans="1:3" s="287" customFormat="1" ht="20.25" customHeight="1">
      <c r="A396" s="300">
        <v>22402</v>
      </c>
      <c r="B396" s="300" t="s">
        <v>400</v>
      </c>
      <c r="C396" s="302">
        <v>872.17</v>
      </c>
    </row>
    <row r="397" spans="1:3" s="287" customFormat="1" ht="20.25" customHeight="1">
      <c r="A397" s="303">
        <v>2240201</v>
      </c>
      <c r="B397" s="303" t="s">
        <v>303</v>
      </c>
      <c r="C397" s="302">
        <v>862.21</v>
      </c>
    </row>
    <row r="398" spans="1:3" s="287" customFormat="1" ht="20.25" customHeight="1">
      <c r="A398" s="305">
        <v>2240204</v>
      </c>
      <c r="B398" s="303" t="s">
        <v>401</v>
      </c>
      <c r="C398" s="302">
        <v>9.96</v>
      </c>
    </row>
    <row r="399" spans="1:3" s="288" customFormat="1" ht="20.25" customHeight="1">
      <c r="A399" s="300">
        <v>22404</v>
      </c>
      <c r="B399" s="300" t="s">
        <v>402</v>
      </c>
      <c r="C399" s="302">
        <v>19</v>
      </c>
    </row>
    <row r="400" spans="1:3" s="287" customFormat="1" ht="20.25" customHeight="1">
      <c r="A400" s="303">
        <v>2240404</v>
      </c>
      <c r="B400" s="303" t="s">
        <v>403</v>
      </c>
      <c r="C400" s="302">
        <v>19</v>
      </c>
    </row>
    <row r="401" spans="1:3" s="287" customFormat="1" ht="20.25" customHeight="1">
      <c r="A401" s="300">
        <v>22405</v>
      </c>
      <c r="B401" s="300" t="s">
        <v>404</v>
      </c>
      <c r="C401" s="302">
        <v>1</v>
      </c>
    </row>
    <row r="402" spans="1:3" s="287" customFormat="1" ht="20.25" customHeight="1">
      <c r="A402" s="303">
        <v>2240504</v>
      </c>
      <c r="B402" s="303" t="s">
        <v>405</v>
      </c>
      <c r="C402" s="302">
        <v>1</v>
      </c>
    </row>
    <row r="403" spans="1:3" s="288" customFormat="1" ht="20.25" customHeight="1">
      <c r="A403" s="300">
        <v>22407</v>
      </c>
      <c r="B403" s="300" t="s">
        <v>406</v>
      </c>
      <c r="C403" s="302">
        <v>111.1</v>
      </c>
    </row>
    <row r="404" spans="1:3" s="287" customFormat="1" ht="20.25" customHeight="1">
      <c r="A404" s="303">
        <v>2240702</v>
      </c>
      <c r="B404" s="303" t="s">
        <v>407</v>
      </c>
      <c r="C404" s="302">
        <v>61.1</v>
      </c>
    </row>
    <row r="405" spans="1:3" s="289" customFormat="1" ht="20.25" customHeight="1">
      <c r="A405" s="303">
        <v>2240799</v>
      </c>
      <c r="B405" s="303" t="s">
        <v>408</v>
      </c>
      <c r="C405" s="302">
        <v>50</v>
      </c>
    </row>
    <row r="406" spans="1:3" s="289" customFormat="1" ht="20.25" customHeight="1">
      <c r="A406" s="300">
        <v>227</v>
      </c>
      <c r="B406" s="301" t="s">
        <v>64</v>
      </c>
      <c r="C406" s="302">
        <v>2900</v>
      </c>
    </row>
    <row r="407" spans="1:3" s="288" customFormat="1" ht="20.25" customHeight="1">
      <c r="A407" s="300">
        <v>229</v>
      </c>
      <c r="B407" s="301" t="s">
        <v>65</v>
      </c>
      <c r="C407" s="302">
        <v>12237.55</v>
      </c>
    </row>
    <row r="408" spans="1:3" s="289" customFormat="1" ht="20.25" customHeight="1">
      <c r="A408" s="300">
        <v>22902</v>
      </c>
      <c r="B408" s="300" t="s">
        <v>409</v>
      </c>
      <c r="C408" s="302">
        <v>12237.55</v>
      </c>
    </row>
    <row r="409" spans="1:3" s="288" customFormat="1" ht="20.25" customHeight="1">
      <c r="A409" s="300">
        <v>231</v>
      </c>
      <c r="B409" s="301" t="s">
        <v>66</v>
      </c>
      <c r="C409" s="302">
        <v>1925</v>
      </c>
    </row>
    <row r="410" spans="1:3" s="287" customFormat="1" ht="20.25" customHeight="1">
      <c r="A410" s="300">
        <v>23103</v>
      </c>
      <c r="B410" s="300" t="s">
        <v>410</v>
      </c>
      <c r="C410" s="302">
        <v>1925</v>
      </c>
    </row>
    <row r="411" spans="1:3" s="287" customFormat="1" ht="20.25" customHeight="1">
      <c r="A411" s="303">
        <v>2310301</v>
      </c>
      <c r="B411" s="303" t="s">
        <v>411</v>
      </c>
      <c r="C411" s="302">
        <v>1830</v>
      </c>
    </row>
    <row r="412" spans="1:3" s="289" customFormat="1" ht="20.25" customHeight="1">
      <c r="A412" s="303">
        <v>2310303</v>
      </c>
      <c r="B412" s="303" t="s">
        <v>412</v>
      </c>
      <c r="C412" s="302">
        <v>15</v>
      </c>
    </row>
    <row r="413" spans="1:3" s="288" customFormat="1" ht="20.25" customHeight="1">
      <c r="A413" s="303">
        <v>2310399</v>
      </c>
      <c r="B413" s="300" t="s">
        <v>413</v>
      </c>
      <c r="C413" s="302">
        <v>80</v>
      </c>
    </row>
    <row r="414" spans="1:3" ht="20.25" customHeight="1">
      <c r="A414" s="300">
        <v>232</v>
      </c>
      <c r="B414" s="301" t="s">
        <v>67</v>
      </c>
      <c r="C414" s="302">
        <v>6100</v>
      </c>
    </row>
    <row r="415" spans="1:3" ht="20.25" customHeight="1">
      <c r="A415" s="300">
        <v>23203</v>
      </c>
      <c r="B415" s="300" t="s">
        <v>414</v>
      </c>
      <c r="C415" s="302">
        <v>6100</v>
      </c>
    </row>
    <row r="416" spans="1:3" ht="20.25" customHeight="1">
      <c r="A416" s="303">
        <v>2320301</v>
      </c>
      <c r="B416" s="303" t="s">
        <v>415</v>
      </c>
      <c r="C416" s="302">
        <v>6100</v>
      </c>
    </row>
    <row r="417" spans="1:3" s="290" customFormat="1" ht="20.25" customHeight="1">
      <c r="A417" s="300">
        <v>233</v>
      </c>
      <c r="B417" s="301" t="s">
        <v>68</v>
      </c>
      <c r="C417" s="302">
        <v>106</v>
      </c>
    </row>
    <row r="418" spans="1:3" s="291" customFormat="1" ht="20.25" customHeight="1">
      <c r="A418" s="300">
        <v>23303</v>
      </c>
      <c r="B418" s="303" t="s">
        <v>416</v>
      </c>
      <c r="C418" s="302">
        <v>106</v>
      </c>
    </row>
  </sheetData>
  <sheetProtection/>
  <mergeCells count="2">
    <mergeCell ref="A2:C2"/>
    <mergeCell ref="A3:C3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56"/>
  <sheetViews>
    <sheetView workbookViewId="0" topLeftCell="A1">
      <selection activeCell="D6" sqref="D6"/>
    </sheetView>
  </sheetViews>
  <sheetFormatPr defaultColWidth="9.00390625" defaultRowHeight="15"/>
  <cols>
    <col min="1" max="1" width="11.57421875" style="272" customWidth="1"/>
    <col min="2" max="2" width="16.57421875" style="272" customWidth="1"/>
    <col min="3" max="3" width="37.140625" style="272" customWidth="1"/>
    <col min="4" max="4" width="19.28125" style="273" customWidth="1"/>
    <col min="5" max="16384" width="9.00390625" style="272" customWidth="1"/>
  </cols>
  <sheetData>
    <row r="1" ht="15">
      <c r="A1" s="274" t="s">
        <v>69</v>
      </c>
    </row>
    <row r="2" spans="1:4" ht="37.5" customHeight="1">
      <c r="A2" s="275" t="s">
        <v>417</v>
      </c>
      <c r="B2" s="275"/>
      <c r="C2" s="275"/>
      <c r="D2" s="275"/>
    </row>
    <row r="3" ht="19.5" customHeight="1">
      <c r="D3" s="273" t="s">
        <v>2</v>
      </c>
    </row>
    <row r="4" spans="1:4" ht="22.5" customHeight="1">
      <c r="A4" s="276" t="s">
        <v>418</v>
      </c>
      <c r="B4" s="277" t="s">
        <v>71</v>
      </c>
      <c r="C4" s="277" t="s">
        <v>72</v>
      </c>
      <c r="D4" s="278" t="s">
        <v>419</v>
      </c>
    </row>
    <row r="5" spans="1:4" s="271" customFormat="1" ht="21" customHeight="1">
      <c r="A5" s="279"/>
      <c r="B5" s="280"/>
      <c r="C5" s="281" t="s">
        <v>8</v>
      </c>
      <c r="D5" s="278">
        <f>D6+D11+D21+D26+D30+D34+D37+D41+D47+D49+D53+D55</f>
        <v>260841</v>
      </c>
    </row>
    <row r="6" spans="1:4" s="271" customFormat="1" ht="21" customHeight="1">
      <c r="A6" s="282">
        <v>1</v>
      </c>
      <c r="B6" s="283">
        <v>501</v>
      </c>
      <c r="C6" s="283" t="s">
        <v>420</v>
      </c>
      <c r="D6" s="284">
        <v>39649.77</v>
      </c>
    </row>
    <row r="7" spans="1:4" s="271" customFormat="1" ht="21" customHeight="1">
      <c r="A7" s="282">
        <v>2</v>
      </c>
      <c r="B7" s="283">
        <v>50101</v>
      </c>
      <c r="C7" s="283" t="s">
        <v>421</v>
      </c>
      <c r="D7" s="284">
        <v>24406.58</v>
      </c>
    </row>
    <row r="8" spans="1:4" s="271" customFormat="1" ht="21" customHeight="1">
      <c r="A8" s="282">
        <v>3</v>
      </c>
      <c r="B8" s="283">
        <v>50102</v>
      </c>
      <c r="C8" s="283" t="s">
        <v>422</v>
      </c>
      <c r="D8" s="284">
        <v>6798.03</v>
      </c>
    </row>
    <row r="9" spans="1:4" s="271" customFormat="1" ht="21" customHeight="1">
      <c r="A9" s="282">
        <v>4</v>
      </c>
      <c r="B9" s="283">
        <v>50103</v>
      </c>
      <c r="C9" s="283" t="s">
        <v>423</v>
      </c>
      <c r="D9" s="284">
        <v>2007.34</v>
      </c>
    </row>
    <row r="10" spans="1:4" s="271" customFormat="1" ht="21" customHeight="1">
      <c r="A10" s="282">
        <v>5</v>
      </c>
      <c r="B10" s="283">
        <v>50199</v>
      </c>
      <c r="C10" s="283" t="s">
        <v>424</v>
      </c>
      <c r="D10" s="284">
        <v>6437.82</v>
      </c>
    </row>
    <row r="11" spans="1:4" s="271" customFormat="1" ht="21" customHeight="1">
      <c r="A11" s="282">
        <v>6</v>
      </c>
      <c r="B11" s="283">
        <v>502</v>
      </c>
      <c r="C11" s="283" t="s">
        <v>425</v>
      </c>
      <c r="D11" s="284">
        <v>36033.08</v>
      </c>
    </row>
    <row r="12" spans="1:4" s="271" customFormat="1" ht="21" customHeight="1">
      <c r="A12" s="282">
        <v>7</v>
      </c>
      <c r="B12" s="283">
        <v>50201</v>
      </c>
      <c r="C12" s="283" t="s">
        <v>426</v>
      </c>
      <c r="D12" s="284">
        <v>16709.59</v>
      </c>
    </row>
    <row r="13" spans="1:4" s="271" customFormat="1" ht="21" customHeight="1">
      <c r="A13" s="282">
        <v>8</v>
      </c>
      <c r="B13" s="283">
        <v>50202</v>
      </c>
      <c r="C13" s="283" t="s">
        <v>427</v>
      </c>
      <c r="D13" s="284">
        <v>90.65</v>
      </c>
    </row>
    <row r="14" spans="1:4" s="271" customFormat="1" ht="21" customHeight="1">
      <c r="A14" s="282">
        <v>9</v>
      </c>
      <c r="B14" s="283">
        <v>50203</v>
      </c>
      <c r="C14" s="283" t="s">
        <v>428</v>
      </c>
      <c r="D14" s="284">
        <v>554.45</v>
      </c>
    </row>
    <row r="15" spans="1:4" s="271" customFormat="1" ht="21" customHeight="1">
      <c r="A15" s="282">
        <v>10</v>
      </c>
      <c r="B15" s="283">
        <v>50204</v>
      </c>
      <c r="C15" s="283" t="s">
        <v>429</v>
      </c>
      <c r="D15" s="284">
        <v>366.55</v>
      </c>
    </row>
    <row r="16" spans="1:4" s="271" customFormat="1" ht="21" customHeight="1">
      <c r="A16" s="282">
        <v>11</v>
      </c>
      <c r="B16" s="283">
        <v>50205</v>
      </c>
      <c r="C16" s="283" t="s">
        <v>430</v>
      </c>
      <c r="D16" s="284">
        <v>12172.01</v>
      </c>
    </row>
    <row r="17" spans="1:4" s="271" customFormat="1" ht="21" customHeight="1">
      <c r="A17" s="282">
        <v>12</v>
      </c>
      <c r="B17" s="283">
        <v>50206</v>
      </c>
      <c r="C17" s="283" t="s">
        <v>431</v>
      </c>
      <c r="D17" s="284">
        <v>232.83</v>
      </c>
    </row>
    <row r="18" spans="1:4" s="271" customFormat="1" ht="21" customHeight="1">
      <c r="A18" s="285">
        <v>13</v>
      </c>
      <c r="B18" s="283">
        <v>50208</v>
      </c>
      <c r="C18" s="283" t="s">
        <v>432</v>
      </c>
      <c r="D18" s="284">
        <v>484.61</v>
      </c>
    </row>
    <row r="19" spans="1:4" s="271" customFormat="1" ht="21" customHeight="1">
      <c r="A19" s="282">
        <v>14</v>
      </c>
      <c r="B19" s="283">
        <v>50209</v>
      </c>
      <c r="C19" s="283" t="s">
        <v>433</v>
      </c>
      <c r="D19" s="284">
        <v>456.82</v>
      </c>
    </row>
    <row r="20" spans="1:4" s="271" customFormat="1" ht="21" customHeight="1">
      <c r="A20" s="282">
        <v>15</v>
      </c>
      <c r="B20" s="283">
        <v>50299</v>
      </c>
      <c r="C20" s="283" t="s">
        <v>434</v>
      </c>
      <c r="D20" s="284">
        <v>4965.57</v>
      </c>
    </row>
    <row r="21" spans="1:4" s="271" customFormat="1" ht="21" customHeight="1">
      <c r="A21" s="282">
        <v>16</v>
      </c>
      <c r="B21" s="283">
        <v>503</v>
      </c>
      <c r="C21" s="283" t="s">
        <v>435</v>
      </c>
      <c r="D21" s="284">
        <v>15288.3</v>
      </c>
    </row>
    <row r="22" spans="1:4" s="271" customFormat="1" ht="21" customHeight="1">
      <c r="A22" s="282">
        <v>17</v>
      </c>
      <c r="B22" s="283">
        <v>50302</v>
      </c>
      <c r="C22" s="283" t="s">
        <v>436</v>
      </c>
      <c r="D22" s="284">
        <v>14060</v>
      </c>
    </row>
    <row r="23" spans="1:4" s="271" customFormat="1" ht="21" customHeight="1">
      <c r="A23" s="282">
        <v>18</v>
      </c>
      <c r="B23" s="283">
        <v>50303</v>
      </c>
      <c r="C23" s="283" t="s">
        <v>437</v>
      </c>
      <c r="D23" s="284">
        <v>72</v>
      </c>
    </row>
    <row r="24" spans="1:4" s="271" customFormat="1" ht="21" customHeight="1">
      <c r="A24" s="282">
        <v>19</v>
      </c>
      <c r="B24" s="283">
        <v>50306</v>
      </c>
      <c r="C24" s="283" t="s">
        <v>438</v>
      </c>
      <c r="D24" s="284">
        <v>875.33</v>
      </c>
    </row>
    <row r="25" spans="1:4" s="271" customFormat="1" ht="21" customHeight="1">
      <c r="A25" s="282">
        <v>20</v>
      </c>
      <c r="B25" s="283">
        <v>50399</v>
      </c>
      <c r="C25" s="283" t="s">
        <v>439</v>
      </c>
      <c r="D25" s="284">
        <v>280.97</v>
      </c>
    </row>
    <row r="26" spans="1:4" s="271" customFormat="1" ht="21" customHeight="1">
      <c r="A26" s="282">
        <v>21</v>
      </c>
      <c r="B26" s="283">
        <v>504</v>
      </c>
      <c r="C26" s="283" t="s">
        <v>440</v>
      </c>
      <c r="D26" s="284">
        <v>2270.02</v>
      </c>
    </row>
    <row r="27" spans="1:4" s="271" customFormat="1" ht="21" customHeight="1">
      <c r="A27" s="282">
        <v>22</v>
      </c>
      <c r="B27" s="283">
        <v>50403</v>
      </c>
      <c r="C27" s="283" t="s">
        <v>437</v>
      </c>
      <c r="D27" s="284">
        <v>72</v>
      </c>
    </row>
    <row r="28" spans="1:4" s="271" customFormat="1" ht="21" customHeight="1">
      <c r="A28" s="282">
        <v>23</v>
      </c>
      <c r="B28" s="283">
        <v>50404</v>
      </c>
      <c r="C28" s="283" t="s">
        <v>438</v>
      </c>
      <c r="D28" s="284">
        <v>168.02</v>
      </c>
    </row>
    <row r="29" spans="1:4" s="271" customFormat="1" ht="21" customHeight="1">
      <c r="A29" s="282">
        <v>24</v>
      </c>
      <c r="B29" s="283">
        <v>50405</v>
      </c>
      <c r="C29" s="283" t="s">
        <v>441</v>
      </c>
      <c r="D29" s="284">
        <v>30</v>
      </c>
    </row>
    <row r="30" spans="1:4" s="271" customFormat="1" ht="21" customHeight="1">
      <c r="A30" s="282">
        <v>25</v>
      </c>
      <c r="B30" s="283">
        <v>505</v>
      </c>
      <c r="C30" s="283" t="s">
        <v>442</v>
      </c>
      <c r="D30" s="284">
        <v>77390.19</v>
      </c>
    </row>
    <row r="31" spans="1:4" s="271" customFormat="1" ht="21" customHeight="1">
      <c r="A31" s="282">
        <v>26</v>
      </c>
      <c r="B31" s="283">
        <v>50501</v>
      </c>
      <c r="C31" s="283" t="s">
        <v>443</v>
      </c>
      <c r="D31" s="284">
        <v>53149.24</v>
      </c>
    </row>
    <row r="32" spans="1:4" s="271" customFormat="1" ht="21" customHeight="1">
      <c r="A32" s="282">
        <v>27</v>
      </c>
      <c r="B32" s="283">
        <v>50502</v>
      </c>
      <c r="C32" s="283" t="s">
        <v>444</v>
      </c>
      <c r="D32" s="284">
        <v>24198.95</v>
      </c>
    </row>
    <row r="33" spans="1:4" s="271" customFormat="1" ht="21" customHeight="1">
      <c r="A33" s="282">
        <v>28</v>
      </c>
      <c r="B33" s="283">
        <v>50599</v>
      </c>
      <c r="C33" s="283" t="s">
        <v>445</v>
      </c>
      <c r="D33" s="284">
        <v>42</v>
      </c>
    </row>
    <row r="34" spans="1:4" s="271" customFormat="1" ht="21" customHeight="1">
      <c r="A34" s="282">
        <v>29</v>
      </c>
      <c r="B34" s="283">
        <v>506</v>
      </c>
      <c r="C34" s="283" t="s">
        <v>446</v>
      </c>
      <c r="D34" s="284">
        <v>12486.99</v>
      </c>
    </row>
    <row r="35" spans="1:4" s="271" customFormat="1" ht="21" customHeight="1">
      <c r="A35" s="282">
        <v>30</v>
      </c>
      <c r="B35" s="283">
        <v>50601</v>
      </c>
      <c r="C35" s="283" t="s">
        <v>447</v>
      </c>
      <c r="D35" s="284">
        <v>12138.99</v>
      </c>
    </row>
    <row r="36" spans="1:4" s="271" customFormat="1" ht="21" customHeight="1">
      <c r="A36" s="282">
        <v>31</v>
      </c>
      <c r="B36" s="283">
        <v>50602</v>
      </c>
      <c r="C36" s="283" t="s">
        <v>448</v>
      </c>
      <c r="D36" s="284">
        <v>348</v>
      </c>
    </row>
    <row r="37" spans="1:4" s="271" customFormat="1" ht="21" customHeight="1">
      <c r="A37" s="282">
        <v>32</v>
      </c>
      <c r="B37" s="283">
        <v>507</v>
      </c>
      <c r="C37" s="283" t="s">
        <v>449</v>
      </c>
      <c r="D37" s="284">
        <v>6949.7</v>
      </c>
    </row>
    <row r="38" spans="1:4" s="271" customFormat="1" ht="21" customHeight="1">
      <c r="A38" s="282">
        <v>33</v>
      </c>
      <c r="B38" s="283">
        <v>50701</v>
      </c>
      <c r="C38" s="283" t="s">
        <v>450</v>
      </c>
      <c r="D38" s="284">
        <v>212.1</v>
      </c>
    </row>
    <row r="39" spans="1:4" s="271" customFormat="1" ht="21" customHeight="1">
      <c r="A39" s="282">
        <v>34</v>
      </c>
      <c r="B39" s="283">
        <v>50702</v>
      </c>
      <c r="C39" s="283" t="s">
        <v>451</v>
      </c>
      <c r="D39" s="284">
        <v>360.6</v>
      </c>
    </row>
    <row r="40" spans="1:4" s="271" customFormat="1" ht="21" customHeight="1">
      <c r="A40" s="282">
        <v>35</v>
      </c>
      <c r="B40" s="283">
        <v>50799</v>
      </c>
      <c r="C40" s="283" t="s">
        <v>452</v>
      </c>
      <c r="D40" s="284">
        <v>6377</v>
      </c>
    </row>
    <row r="41" spans="1:4" s="271" customFormat="1" ht="21" customHeight="1">
      <c r="A41" s="282">
        <v>36</v>
      </c>
      <c r="B41" s="283">
        <v>509</v>
      </c>
      <c r="C41" s="283" t="s">
        <v>453</v>
      </c>
      <c r="D41" s="284">
        <v>51142.95</v>
      </c>
    </row>
    <row r="42" spans="1:4" s="271" customFormat="1" ht="21" customHeight="1">
      <c r="A42" s="282">
        <v>37</v>
      </c>
      <c r="B42" s="283">
        <v>50901</v>
      </c>
      <c r="C42" s="283" t="s">
        <v>454</v>
      </c>
      <c r="D42" s="284">
        <v>19472.8</v>
      </c>
    </row>
    <row r="43" spans="1:4" s="271" customFormat="1" ht="21" customHeight="1">
      <c r="A43" s="282">
        <v>38</v>
      </c>
      <c r="B43" s="283">
        <v>50902</v>
      </c>
      <c r="C43" s="283" t="s">
        <v>455</v>
      </c>
      <c r="D43" s="284">
        <v>864</v>
      </c>
    </row>
    <row r="44" spans="1:4" s="271" customFormat="1" ht="21" customHeight="1">
      <c r="A44" s="282">
        <v>39</v>
      </c>
      <c r="B44" s="283">
        <v>50903</v>
      </c>
      <c r="C44" s="283" t="s">
        <v>456</v>
      </c>
      <c r="D44" s="284">
        <v>3077.25</v>
      </c>
    </row>
    <row r="45" spans="1:4" s="271" customFormat="1" ht="21" customHeight="1">
      <c r="A45" s="282">
        <v>40</v>
      </c>
      <c r="B45" s="283">
        <v>50905</v>
      </c>
      <c r="C45" s="283" t="s">
        <v>457</v>
      </c>
      <c r="D45" s="284">
        <v>7098.68</v>
      </c>
    </row>
    <row r="46" spans="1:4" s="271" customFormat="1" ht="21" customHeight="1">
      <c r="A46" s="285">
        <v>41</v>
      </c>
      <c r="B46" s="283">
        <v>50999</v>
      </c>
      <c r="C46" s="283" t="s">
        <v>458</v>
      </c>
      <c r="D46" s="284">
        <v>20630.22</v>
      </c>
    </row>
    <row r="47" spans="1:4" s="271" customFormat="1" ht="21" customHeight="1">
      <c r="A47" s="282">
        <v>42</v>
      </c>
      <c r="B47" s="283">
        <v>510</v>
      </c>
      <c r="C47" s="283" t="s">
        <v>459</v>
      </c>
      <c r="D47" s="284">
        <v>8357</v>
      </c>
    </row>
    <row r="48" spans="1:4" s="271" customFormat="1" ht="21" customHeight="1">
      <c r="A48" s="282">
        <v>43</v>
      </c>
      <c r="B48" s="283">
        <v>51002</v>
      </c>
      <c r="C48" s="283" t="s">
        <v>460</v>
      </c>
      <c r="D48" s="284">
        <v>8357</v>
      </c>
    </row>
    <row r="49" spans="1:4" s="271" customFormat="1" ht="21" customHeight="1">
      <c r="A49" s="282">
        <v>44</v>
      </c>
      <c r="B49" s="283">
        <v>511</v>
      </c>
      <c r="C49" s="283" t="s">
        <v>461</v>
      </c>
      <c r="D49" s="284">
        <v>8131</v>
      </c>
    </row>
    <row r="50" spans="1:4" s="271" customFormat="1" ht="21" customHeight="1">
      <c r="A50" s="282">
        <v>45</v>
      </c>
      <c r="B50" s="283">
        <v>51101</v>
      </c>
      <c r="C50" s="283" t="s">
        <v>462</v>
      </c>
      <c r="D50" s="284">
        <v>8010</v>
      </c>
    </row>
    <row r="51" spans="1:4" s="271" customFormat="1" ht="21" customHeight="1">
      <c r="A51" s="282">
        <v>46</v>
      </c>
      <c r="B51" s="283">
        <v>51102</v>
      </c>
      <c r="C51" s="283" t="s">
        <v>463</v>
      </c>
      <c r="D51" s="284">
        <v>15</v>
      </c>
    </row>
    <row r="52" spans="1:4" s="271" customFormat="1" ht="21" customHeight="1">
      <c r="A52" s="282">
        <v>47</v>
      </c>
      <c r="B52" s="283">
        <v>51103</v>
      </c>
      <c r="C52" s="283" t="s">
        <v>464</v>
      </c>
      <c r="D52" s="284">
        <v>106</v>
      </c>
    </row>
    <row r="53" spans="1:4" s="271" customFormat="1" ht="21" customHeight="1">
      <c r="A53" s="282">
        <v>48</v>
      </c>
      <c r="B53" s="283">
        <v>514</v>
      </c>
      <c r="C53" s="283" t="s">
        <v>465</v>
      </c>
      <c r="D53" s="284">
        <v>2900</v>
      </c>
    </row>
    <row r="54" spans="1:4" s="271" customFormat="1" ht="21" customHeight="1">
      <c r="A54" s="282">
        <v>49</v>
      </c>
      <c r="B54" s="283">
        <v>51401</v>
      </c>
      <c r="C54" s="283" t="s">
        <v>466</v>
      </c>
      <c r="D54" s="284">
        <v>2900</v>
      </c>
    </row>
    <row r="55" spans="1:4" s="271" customFormat="1" ht="21" customHeight="1">
      <c r="A55" s="282">
        <v>50</v>
      </c>
      <c r="B55" s="283">
        <v>599</v>
      </c>
      <c r="C55" s="283" t="s">
        <v>374</v>
      </c>
      <c r="D55" s="284">
        <v>242</v>
      </c>
    </row>
    <row r="56" spans="1:4" s="271" customFormat="1" ht="21" customHeight="1">
      <c r="A56" s="282">
        <v>51</v>
      </c>
      <c r="B56" s="283">
        <v>59999</v>
      </c>
      <c r="C56" s="283" t="s">
        <v>374</v>
      </c>
      <c r="D56" s="284">
        <v>242</v>
      </c>
    </row>
  </sheetData>
  <sheetProtection/>
  <mergeCells count="1">
    <mergeCell ref="A2:D2"/>
  </mergeCells>
  <printOptions horizontalCentered="1"/>
  <pageMargins left="0.9199999999999999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5"/>
  <sheetViews>
    <sheetView workbookViewId="0" topLeftCell="A1">
      <selection activeCell="AA11" sqref="AA11"/>
    </sheetView>
  </sheetViews>
  <sheetFormatPr defaultColWidth="7.00390625" defaultRowHeight="15"/>
  <cols>
    <col min="1" max="3" width="20.8515625" style="64" customWidth="1"/>
    <col min="4" max="4" width="20.8515625" style="254" customWidth="1"/>
    <col min="5" max="5" width="10.421875" style="61" hidden="1" customWidth="1"/>
    <col min="6" max="6" width="9.57421875" style="66" hidden="1" customWidth="1"/>
    <col min="7" max="7" width="8.140625" style="66" hidden="1" customWidth="1"/>
    <col min="8" max="8" width="9.57421875" style="67" hidden="1" customWidth="1"/>
    <col min="9" max="9" width="17.421875" style="67" hidden="1" customWidth="1"/>
    <col min="10" max="10" width="12.421875" style="68" hidden="1" customWidth="1"/>
    <col min="11" max="11" width="7.00390625" style="69" hidden="1" customWidth="1"/>
    <col min="12" max="13" width="7.00390625" style="66" hidden="1" customWidth="1"/>
    <col min="14" max="14" width="13.8515625" style="66" hidden="1" customWidth="1"/>
    <col min="15" max="15" width="7.8515625" style="66" hidden="1" customWidth="1"/>
    <col min="16" max="16" width="9.421875" style="66" hidden="1" customWidth="1"/>
    <col min="17" max="17" width="6.8515625" style="66" hidden="1" customWidth="1"/>
    <col min="18" max="18" width="9.00390625" style="66" hidden="1" customWidth="1"/>
    <col min="19" max="19" width="5.8515625" style="66" hidden="1" customWidth="1"/>
    <col min="20" max="20" width="5.28125" style="66" hidden="1" customWidth="1"/>
    <col min="21" max="21" width="6.421875" style="66" hidden="1" customWidth="1"/>
    <col min="22" max="23" width="7.00390625" style="66" hidden="1" customWidth="1"/>
    <col min="24" max="24" width="10.57421875" style="66" hidden="1" customWidth="1"/>
    <col min="25" max="25" width="10.421875" style="66" hidden="1" customWidth="1"/>
    <col min="26" max="26" width="7.00390625" style="66" hidden="1" customWidth="1"/>
    <col min="27" max="27" width="14.8515625" style="66" customWidth="1"/>
    <col min="28" max="16384" width="7.00390625" style="66" customWidth="1"/>
  </cols>
  <sheetData>
    <row r="1" spans="1:4" ht="21.75" customHeight="1">
      <c r="A1" s="70" t="s">
        <v>467</v>
      </c>
      <c r="B1" s="70"/>
      <c r="C1" s="70"/>
      <c r="D1" s="255"/>
    </row>
    <row r="2" spans="1:27" ht="51.75" customHeight="1">
      <c r="A2" s="160" t="s">
        <v>468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</row>
    <row r="3" spans="6:27" ht="15">
      <c r="F3" s="66">
        <v>12.11</v>
      </c>
      <c r="H3" s="66">
        <v>12.22</v>
      </c>
      <c r="I3" s="66"/>
      <c r="J3" s="66"/>
      <c r="N3" s="66">
        <v>1.2</v>
      </c>
      <c r="AA3" s="147" t="s">
        <v>469</v>
      </c>
    </row>
    <row r="4" spans="1:27" s="159" customFormat="1" ht="39.75" customHeight="1">
      <c r="A4" s="256" t="s">
        <v>470</v>
      </c>
      <c r="B4" s="257" t="s">
        <v>471</v>
      </c>
      <c r="C4" s="257" t="s">
        <v>472</v>
      </c>
      <c r="D4" s="256" t="s">
        <v>473</v>
      </c>
      <c r="E4" s="256" t="s">
        <v>473</v>
      </c>
      <c r="F4" s="256" t="s">
        <v>473</v>
      </c>
      <c r="G4" s="256" t="s">
        <v>473</v>
      </c>
      <c r="H4" s="256" t="s">
        <v>473</v>
      </c>
      <c r="I4" s="256" t="s">
        <v>473</v>
      </c>
      <c r="J4" s="256" t="s">
        <v>473</v>
      </c>
      <c r="K4" s="256" t="s">
        <v>473</v>
      </c>
      <c r="L4" s="256" t="s">
        <v>473</v>
      </c>
      <c r="M4" s="256" t="s">
        <v>473</v>
      </c>
      <c r="N4" s="256" t="s">
        <v>473</v>
      </c>
      <c r="O4" s="256" t="s">
        <v>473</v>
      </c>
      <c r="P4" s="256" t="s">
        <v>473</v>
      </c>
      <c r="Q4" s="256" t="s">
        <v>473</v>
      </c>
      <c r="R4" s="256" t="s">
        <v>473</v>
      </c>
      <c r="S4" s="256" t="s">
        <v>473</v>
      </c>
      <c r="T4" s="256" t="s">
        <v>473</v>
      </c>
      <c r="U4" s="256" t="s">
        <v>473</v>
      </c>
      <c r="V4" s="256" t="s">
        <v>473</v>
      </c>
      <c r="W4" s="256" t="s">
        <v>473</v>
      </c>
      <c r="X4" s="256" t="s">
        <v>473</v>
      </c>
      <c r="Y4" s="256" t="s">
        <v>473</v>
      </c>
      <c r="Z4" s="256" t="s">
        <v>473</v>
      </c>
      <c r="AA4" s="256" t="s">
        <v>474</v>
      </c>
    </row>
    <row r="5" spans="1:27" s="253" customFormat="1" ht="33.75" customHeight="1">
      <c r="A5" s="258" t="s">
        <v>475</v>
      </c>
      <c r="B5" s="259"/>
      <c r="C5" s="260"/>
      <c r="D5" s="259"/>
      <c r="E5" s="261">
        <v>105429</v>
      </c>
      <c r="F5" s="262">
        <v>595734.14</v>
      </c>
      <c r="G5" s="263">
        <f>104401+13602</f>
        <v>118003</v>
      </c>
      <c r="H5" s="264" t="s">
        <v>476</v>
      </c>
      <c r="I5" s="264" t="s">
        <v>477</v>
      </c>
      <c r="J5" s="265">
        <v>596221.15</v>
      </c>
      <c r="K5" s="266" t="e">
        <f>H5-A5</f>
        <v>#VALUE!</v>
      </c>
      <c r="L5" s="267" t="e">
        <f>J5-#REF!</f>
        <v>#REF!</v>
      </c>
      <c r="M5" s="267">
        <v>75943</v>
      </c>
      <c r="N5" s="264" t="s">
        <v>476</v>
      </c>
      <c r="O5" s="264" t="s">
        <v>477</v>
      </c>
      <c r="P5" s="265">
        <v>643048.95</v>
      </c>
      <c r="Q5" s="266" t="e">
        <f>N5-A5</f>
        <v>#VALUE!</v>
      </c>
      <c r="R5" s="267" t="e">
        <f>P5-#REF!</f>
        <v>#REF!</v>
      </c>
      <c r="S5" s="263"/>
      <c r="T5" s="263">
        <v>717759</v>
      </c>
      <c r="U5" s="263"/>
      <c r="V5" s="268" t="s">
        <v>476</v>
      </c>
      <c r="W5" s="268" t="s">
        <v>477</v>
      </c>
      <c r="X5" s="269">
        <v>659380.53</v>
      </c>
      <c r="Y5" s="263" t="e">
        <f>#REF!-X5</f>
        <v>#REF!</v>
      </c>
      <c r="Z5" s="263" t="e">
        <f>V5-A5</f>
        <v>#VALUE!</v>
      </c>
      <c r="AA5" s="270">
        <v>16000</v>
      </c>
    </row>
  </sheetData>
  <sheetProtection/>
  <mergeCells count="1">
    <mergeCell ref="A2:AA2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portrait" paperSize="9" scale="67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C26"/>
  <sheetViews>
    <sheetView workbookViewId="0" topLeftCell="A1">
      <selection activeCell="B12" sqref="B12"/>
    </sheetView>
  </sheetViews>
  <sheetFormatPr defaultColWidth="0" defaultRowHeight="15"/>
  <cols>
    <col min="1" max="2" width="37.57421875" style="141" customWidth="1"/>
    <col min="3" max="3" width="8.00390625" style="141" bestFit="1" customWidth="1"/>
    <col min="4" max="4" width="7.8515625" style="141" bestFit="1" customWidth="1"/>
    <col min="5" max="5" width="8.421875" style="141" hidden="1" customWidth="1"/>
    <col min="6" max="6" width="7.8515625" style="141" hidden="1" customWidth="1"/>
    <col min="7" max="254" width="7.8515625" style="141" customWidth="1"/>
    <col min="255" max="255" width="35.7109375" style="141" customWidth="1"/>
    <col min="256" max="256" width="0" style="141" hidden="1" customWidth="1"/>
  </cols>
  <sheetData>
    <row r="1" spans="1:2" ht="27" customHeight="1">
      <c r="A1" s="142" t="s">
        <v>478</v>
      </c>
      <c r="B1" s="143"/>
    </row>
    <row r="2" spans="1:2" ht="39.75" customHeight="1">
      <c r="A2" s="144" t="s">
        <v>479</v>
      </c>
      <c r="B2" s="145"/>
    </row>
    <row r="3" spans="1:2" s="137" customFormat="1" ht="18.75" customHeight="1">
      <c r="A3" s="146"/>
      <c r="B3" s="147" t="s">
        <v>469</v>
      </c>
    </row>
    <row r="4" spans="1:3" s="138" customFormat="1" ht="53.25" customHeight="1">
      <c r="A4" s="148" t="s">
        <v>480</v>
      </c>
      <c r="B4" s="149" t="s">
        <v>481</v>
      </c>
      <c r="C4" s="150"/>
    </row>
    <row r="5" spans="1:3" s="139" customFormat="1" ht="36.75" customHeight="1">
      <c r="A5" s="250" t="s">
        <v>482</v>
      </c>
      <c r="B5" s="251" t="s">
        <v>483</v>
      </c>
      <c r="C5" s="153"/>
    </row>
    <row r="6" spans="1:3" s="140" customFormat="1" ht="36.75" customHeight="1">
      <c r="A6" s="250" t="s">
        <v>484</v>
      </c>
      <c r="B6" s="251" t="s">
        <v>483</v>
      </c>
      <c r="C6" s="157"/>
    </row>
    <row r="7" spans="1:2" ht="36.75" customHeight="1">
      <c r="A7" s="250" t="s">
        <v>485</v>
      </c>
      <c r="B7" s="251" t="s">
        <v>483</v>
      </c>
    </row>
    <row r="8" spans="1:2" ht="36.75" customHeight="1">
      <c r="A8" s="250" t="s">
        <v>486</v>
      </c>
      <c r="B8" s="251" t="s">
        <v>483</v>
      </c>
    </row>
    <row r="9" spans="1:2" ht="36.75" customHeight="1">
      <c r="A9" s="250" t="s">
        <v>487</v>
      </c>
      <c r="B9" s="251" t="s">
        <v>483</v>
      </c>
    </row>
    <row r="10" spans="1:2" ht="36.75" customHeight="1">
      <c r="A10" s="250" t="s">
        <v>488</v>
      </c>
      <c r="B10" s="251" t="s">
        <v>483</v>
      </c>
    </row>
    <row r="11" spans="1:2" ht="36.75" customHeight="1">
      <c r="A11" s="250" t="s">
        <v>489</v>
      </c>
      <c r="B11" s="251" t="s">
        <v>483</v>
      </c>
    </row>
    <row r="12" spans="1:2" ht="36.75" customHeight="1">
      <c r="A12" s="250" t="s">
        <v>490</v>
      </c>
      <c r="B12" s="251" t="s">
        <v>483</v>
      </c>
    </row>
    <row r="13" spans="1:2" ht="36.75" customHeight="1">
      <c r="A13" s="250" t="s">
        <v>491</v>
      </c>
      <c r="B13" s="251" t="s">
        <v>483</v>
      </c>
    </row>
    <row r="14" spans="1:2" ht="36.75" customHeight="1">
      <c r="A14" s="250" t="s">
        <v>492</v>
      </c>
      <c r="B14" s="251" t="s">
        <v>483</v>
      </c>
    </row>
    <row r="15" spans="1:2" ht="36.75" customHeight="1">
      <c r="A15" s="250" t="s">
        <v>493</v>
      </c>
      <c r="B15" s="251" t="s">
        <v>483</v>
      </c>
    </row>
    <row r="16" spans="1:2" ht="36.75" customHeight="1">
      <c r="A16" s="250" t="s">
        <v>494</v>
      </c>
      <c r="B16" s="251" t="s">
        <v>483</v>
      </c>
    </row>
    <row r="17" spans="1:2" ht="36.75" customHeight="1">
      <c r="A17" s="250" t="s">
        <v>495</v>
      </c>
      <c r="B17" s="251" t="s">
        <v>483</v>
      </c>
    </row>
    <row r="18" spans="1:2" ht="36.75" customHeight="1">
      <c r="A18" s="250" t="s">
        <v>496</v>
      </c>
      <c r="B18" s="251" t="s">
        <v>483</v>
      </c>
    </row>
    <row r="19" spans="1:2" ht="36.75" customHeight="1">
      <c r="A19" s="250" t="s">
        <v>497</v>
      </c>
      <c r="B19" s="251" t="s">
        <v>483</v>
      </c>
    </row>
    <row r="20" spans="1:2" ht="36.75" customHeight="1">
      <c r="A20" s="250" t="s">
        <v>498</v>
      </c>
      <c r="B20" s="251" t="s">
        <v>483</v>
      </c>
    </row>
    <row r="21" spans="1:2" ht="36.75" customHeight="1">
      <c r="A21" s="250" t="s">
        <v>499</v>
      </c>
      <c r="B21" s="251" t="s">
        <v>483</v>
      </c>
    </row>
    <row r="22" spans="1:2" ht="36.75" customHeight="1">
      <c r="A22" s="250" t="s">
        <v>500</v>
      </c>
      <c r="B22" s="251" t="s">
        <v>483</v>
      </c>
    </row>
    <row r="23" spans="1:2" ht="36.75" customHeight="1">
      <c r="A23" s="250" t="s">
        <v>501</v>
      </c>
      <c r="B23" s="251" t="s">
        <v>483</v>
      </c>
    </row>
    <row r="24" spans="1:2" ht="36.75" customHeight="1">
      <c r="A24" s="250" t="s">
        <v>502</v>
      </c>
      <c r="B24" s="251" t="s">
        <v>483</v>
      </c>
    </row>
    <row r="25" spans="1:2" ht="36.75" customHeight="1">
      <c r="A25" s="252" t="s">
        <v>503</v>
      </c>
      <c r="B25" s="251" t="s">
        <v>483</v>
      </c>
    </row>
    <row r="26" spans="1:2" ht="36.75" customHeight="1">
      <c r="A26" s="250" t="s">
        <v>74</v>
      </c>
      <c r="B26" s="251" t="s">
        <v>483</v>
      </c>
    </row>
  </sheetData>
  <sheetProtection/>
  <printOptions horizontalCentered="1"/>
  <pageMargins left="0.7874015748031497" right="0.7480314960629921" top="1.1811023622047245" bottom="0.9842519685039371" header="0.5118110236220472" footer="0.511811023622047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workbookViewId="0" topLeftCell="A1">
      <selection activeCell="B7" sqref="B7"/>
    </sheetView>
  </sheetViews>
  <sheetFormatPr defaultColWidth="9.00390625" defaultRowHeight="15"/>
  <cols>
    <col min="1" max="1" width="41.57421875" style="118" customWidth="1"/>
    <col min="2" max="2" width="41.57421875" style="119" customWidth="1"/>
    <col min="3" max="16384" width="9.00390625" style="118" customWidth="1"/>
  </cols>
  <sheetData>
    <row r="1" ht="26.25" customHeight="1">
      <c r="A1" s="114" t="s">
        <v>504</v>
      </c>
    </row>
    <row r="2" spans="1:2" ht="24.75" customHeight="1">
      <c r="A2" s="120" t="s">
        <v>505</v>
      </c>
      <c r="B2" s="120"/>
    </row>
    <row r="3" s="114" customFormat="1" ht="24" customHeight="1">
      <c r="B3" s="122" t="s">
        <v>506</v>
      </c>
    </row>
    <row r="4" spans="1:2" s="115" customFormat="1" ht="53.25" customHeight="1">
      <c r="A4" s="245" t="s">
        <v>72</v>
      </c>
      <c r="B4" s="246" t="s">
        <v>507</v>
      </c>
    </row>
    <row r="5" spans="1:2" s="195" customFormat="1" ht="64.5" customHeight="1">
      <c r="A5" s="245" t="s">
        <v>74</v>
      </c>
      <c r="B5" s="247">
        <v>257138</v>
      </c>
    </row>
    <row r="6" spans="1:2" s="195" customFormat="1" ht="64.5" customHeight="1">
      <c r="A6" s="245" t="s">
        <v>508</v>
      </c>
      <c r="B6" s="247">
        <v>678</v>
      </c>
    </row>
    <row r="7" spans="1:2" s="195" customFormat="1" ht="64.5" customHeight="1">
      <c r="A7" s="245" t="s">
        <v>509</v>
      </c>
      <c r="B7" s="247">
        <v>12000</v>
      </c>
    </row>
    <row r="8" spans="1:2" s="115" customFormat="1" ht="64.5" customHeight="1">
      <c r="A8" s="245" t="s">
        <v>510</v>
      </c>
      <c r="B8" s="247">
        <v>240000</v>
      </c>
    </row>
    <row r="9" spans="1:2" ht="64.5" customHeight="1">
      <c r="A9" s="245" t="s">
        <v>511</v>
      </c>
      <c r="B9" s="247">
        <v>160</v>
      </c>
    </row>
    <row r="10" spans="1:2" s="114" customFormat="1" ht="64.5" customHeight="1">
      <c r="A10" s="245" t="s">
        <v>512</v>
      </c>
      <c r="B10" s="247">
        <v>4000</v>
      </c>
    </row>
    <row r="11" spans="1:2" ht="64.5" customHeight="1">
      <c r="A11" s="245" t="s">
        <v>513</v>
      </c>
      <c r="B11" s="247">
        <v>300</v>
      </c>
    </row>
    <row r="12" spans="1:2" ht="13.5">
      <c r="A12" s="248" t="s">
        <v>514</v>
      </c>
      <c r="B12"/>
    </row>
    <row r="13" spans="1:2" ht="13.5">
      <c r="A13" s="249" t="s">
        <v>514</v>
      </c>
      <c r="B13"/>
    </row>
  </sheetData>
  <sheetProtection/>
  <mergeCells count="1">
    <mergeCell ref="A2:B2"/>
  </mergeCells>
  <printOptions horizontalCentered="1"/>
  <pageMargins left="0.90551181102362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C45"/>
  <sheetViews>
    <sheetView workbookViewId="0" topLeftCell="A1">
      <selection activeCell="C5" sqref="C5"/>
    </sheetView>
  </sheetViews>
  <sheetFormatPr defaultColWidth="7.00390625" defaultRowHeight="15"/>
  <cols>
    <col min="1" max="1" width="10.00390625" style="64" customWidth="1"/>
    <col min="2" max="2" width="38.421875" style="65" customWidth="1"/>
    <col min="3" max="3" width="13.421875" style="66" customWidth="1"/>
    <col min="4" max="16384" width="7.00390625" style="66" customWidth="1"/>
  </cols>
  <sheetData>
    <row r="1" ht="29.25" customHeight="1">
      <c r="A1" s="70" t="s">
        <v>515</v>
      </c>
    </row>
    <row r="2" spans="1:3" ht="28.5" customHeight="1">
      <c r="A2" s="71" t="s">
        <v>516</v>
      </c>
      <c r="B2" s="71"/>
      <c r="C2" s="71"/>
    </row>
    <row r="3" spans="1:2" s="61" customFormat="1" ht="21.75" customHeight="1">
      <c r="A3" s="64"/>
      <c r="B3" s="188" t="s">
        <v>506</v>
      </c>
    </row>
    <row r="4" spans="1:3" s="61" customFormat="1" ht="39" customHeight="1">
      <c r="A4" s="207" t="s">
        <v>517</v>
      </c>
      <c r="B4" s="208" t="s">
        <v>518</v>
      </c>
      <c r="C4" s="209" t="s">
        <v>519</v>
      </c>
    </row>
    <row r="5" spans="1:3" ht="30" customHeight="1">
      <c r="A5" s="214"/>
      <c r="B5" s="214" t="s">
        <v>520</v>
      </c>
      <c r="C5" s="215">
        <v>257138</v>
      </c>
    </row>
    <row r="6" spans="1:3" ht="30" customHeight="1">
      <c r="A6" s="214">
        <v>208</v>
      </c>
      <c r="B6" s="214" t="s">
        <v>521</v>
      </c>
      <c r="C6" s="215">
        <v>660</v>
      </c>
    </row>
    <row r="7" spans="1:3" ht="30" customHeight="1">
      <c r="A7" s="219">
        <v>21208</v>
      </c>
      <c r="B7" s="219" t="s">
        <v>522</v>
      </c>
      <c r="C7" s="215">
        <v>181860</v>
      </c>
    </row>
    <row r="8" spans="1:3" ht="30" customHeight="1">
      <c r="A8" s="220">
        <v>2120801</v>
      </c>
      <c r="B8" s="220" t="s">
        <v>523</v>
      </c>
      <c r="C8" s="221">
        <v>161000</v>
      </c>
    </row>
    <row r="9" spans="1:3" ht="30" customHeight="1">
      <c r="A9" s="220"/>
      <c r="B9" s="220" t="s">
        <v>524</v>
      </c>
      <c r="C9" s="222">
        <v>157000</v>
      </c>
    </row>
    <row r="10" spans="1:3" ht="30" customHeight="1">
      <c r="A10" s="220"/>
      <c r="B10" s="220" t="s">
        <v>525</v>
      </c>
      <c r="C10" s="223">
        <v>4000</v>
      </c>
    </row>
    <row r="11" spans="1:3" ht="30" customHeight="1">
      <c r="A11" s="219">
        <v>2120803</v>
      </c>
      <c r="B11" s="219" t="s">
        <v>526</v>
      </c>
      <c r="C11" s="221">
        <v>7500</v>
      </c>
    </row>
    <row r="12" spans="1:3" ht="30" customHeight="1">
      <c r="A12" s="224"/>
      <c r="B12" s="220" t="s">
        <v>527</v>
      </c>
      <c r="C12" s="222">
        <v>500</v>
      </c>
    </row>
    <row r="13" spans="1:3" ht="30" customHeight="1">
      <c r="A13" s="225"/>
      <c r="B13" s="220" t="s">
        <v>528</v>
      </c>
      <c r="C13" s="223">
        <v>7000</v>
      </c>
    </row>
    <row r="14" spans="1:3" ht="30" customHeight="1">
      <c r="A14" s="225"/>
      <c r="B14" s="220" t="s">
        <v>529</v>
      </c>
      <c r="C14" s="222">
        <v>0</v>
      </c>
    </row>
    <row r="15" spans="1:3" ht="30" customHeight="1">
      <c r="A15" s="219">
        <v>2120899</v>
      </c>
      <c r="B15" s="219" t="s">
        <v>530</v>
      </c>
      <c r="C15" s="222">
        <v>13360</v>
      </c>
    </row>
    <row r="16" spans="1:3" ht="30" customHeight="1">
      <c r="A16" s="225"/>
      <c r="B16" s="226" t="s">
        <v>531</v>
      </c>
      <c r="C16" s="222">
        <v>6000</v>
      </c>
    </row>
    <row r="17" spans="1:3" ht="30" customHeight="1">
      <c r="A17" s="225"/>
      <c r="B17" s="226" t="s">
        <v>532</v>
      </c>
      <c r="C17" s="222">
        <v>1389</v>
      </c>
    </row>
    <row r="18" spans="1:3" ht="30" customHeight="1">
      <c r="A18" s="225"/>
      <c r="B18" s="226" t="s">
        <v>533</v>
      </c>
      <c r="C18" s="222">
        <v>2051</v>
      </c>
    </row>
    <row r="19" spans="1:3" ht="30" customHeight="1">
      <c r="A19" s="225"/>
      <c r="B19" s="226" t="s">
        <v>534</v>
      </c>
      <c r="C19" s="222">
        <v>600</v>
      </c>
    </row>
    <row r="20" spans="1:3" ht="30" customHeight="1">
      <c r="A20" s="225"/>
      <c r="B20" s="227" t="s">
        <v>535</v>
      </c>
      <c r="C20" s="222">
        <v>1500</v>
      </c>
    </row>
    <row r="21" spans="1:3" ht="30" customHeight="1">
      <c r="A21" s="225"/>
      <c r="B21" s="228" t="s">
        <v>536</v>
      </c>
      <c r="C21" s="222">
        <v>500</v>
      </c>
    </row>
    <row r="22" spans="1:3" ht="30" customHeight="1">
      <c r="A22" s="229"/>
      <c r="B22" s="220" t="s">
        <v>537</v>
      </c>
      <c r="C22" s="222">
        <v>1320</v>
      </c>
    </row>
    <row r="23" spans="1:3" ht="30" customHeight="1">
      <c r="A23" s="219">
        <v>21210</v>
      </c>
      <c r="B23" s="219" t="s">
        <v>538</v>
      </c>
      <c r="C23" s="230">
        <v>12000</v>
      </c>
    </row>
    <row r="24" spans="1:3" ht="30" customHeight="1">
      <c r="A24" s="220">
        <v>2121099</v>
      </c>
      <c r="B24" s="220" t="s">
        <v>539</v>
      </c>
      <c r="C24" s="223">
        <v>12000</v>
      </c>
    </row>
    <row r="25" spans="1:3" ht="30" customHeight="1">
      <c r="A25" s="220"/>
      <c r="B25" s="220" t="s">
        <v>540</v>
      </c>
      <c r="C25" s="223">
        <v>12000</v>
      </c>
    </row>
    <row r="26" spans="1:3" ht="30" customHeight="1">
      <c r="A26" s="219">
        <v>21213</v>
      </c>
      <c r="B26" s="219" t="s">
        <v>541</v>
      </c>
      <c r="C26" s="230">
        <v>4000</v>
      </c>
    </row>
    <row r="27" spans="1:3" ht="30" customHeight="1">
      <c r="A27" s="220">
        <v>2121301</v>
      </c>
      <c r="B27" s="220" t="s">
        <v>542</v>
      </c>
      <c r="C27" s="222">
        <v>4000</v>
      </c>
    </row>
    <row r="28" spans="1:3" ht="30" customHeight="1">
      <c r="A28" s="219">
        <v>21214</v>
      </c>
      <c r="B28" s="219" t="s">
        <v>543</v>
      </c>
      <c r="C28" s="230">
        <v>300</v>
      </c>
    </row>
    <row r="29" spans="1:3" ht="30" customHeight="1">
      <c r="A29" s="220">
        <v>2121499</v>
      </c>
      <c r="B29" s="220" t="s">
        <v>544</v>
      </c>
      <c r="C29" s="222">
        <v>300</v>
      </c>
    </row>
    <row r="30" spans="1:3" ht="30" customHeight="1">
      <c r="A30" s="219">
        <v>22960</v>
      </c>
      <c r="B30" s="219" t="s">
        <v>545</v>
      </c>
      <c r="C30" s="230">
        <v>178</v>
      </c>
    </row>
    <row r="31" spans="1:3" ht="30" customHeight="1">
      <c r="A31" s="220">
        <v>2296002</v>
      </c>
      <c r="B31" s="220" t="s">
        <v>546</v>
      </c>
      <c r="C31" s="222">
        <v>118</v>
      </c>
    </row>
    <row r="32" spans="1:3" ht="30" customHeight="1">
      <c r="A32" s="224"/>
      <c r="B32" s="220" t="s">
        <v>547</v>
      </c>
      <c r="C32" s="222">
        <v>5</v>
      </c>
    </row>
    <row r="33" spans="1:3" ht="30" customHeight="1">
      <c r="A33" s="225"/>
      <c r="B33" s="220" t="s">
        <v>548</v>
      </c>
      <c r="C33" s="222">
        <v>2</v>
      </c>
    </row>
    <row r="34" spans="1:3" ht="30" customHeight="1">
      <c r="A34" s="225"/>
      <c r="B34" s="220" t="s">
        <v>549</v>
      </c>
      <c r="C34" s="222">
        <v>11</v>
      </c>
    </row>
    <row r="35" spans="1:3" ht="30" customHeight="1">
      <c r="A35" s="229"/>
      <c r="B35" s="220" t="s">
        <v>550</v>
      </c>
      <c r="C35" s="222">
        <v>100</v>
      </c>
    </row>
    <row r="36" spans="1:3" ht="30" customHeight="1">
      <c r="A36" s="220">
        <v>2296003</v>
      </c>
      <c r="B36" s="220" t="s">
        <v>551</v>
      </c>
      <c r="C36" s="221">
        <v>60</v>
      </c>
    </row>
    <row r="37" spans="1:3" ht="30" customHeight="1">
      <c r="A37" s="224"/>
      <c r="B37" s="220" t="s">
        <v>552</v>
      </c>
      <c r="C37" s="222">
        <v>60</v>
      </c>
    </row>
    <row r="38" spans="1:3" ht="30" customHeight="1">
      <c r="A38" s="219">
        <v>23008</v>
      </c>
      <c r="B38" s="219" t="s">
        <v>553</v>
      </c>
      <c r="C38" s="230">
        <v>47500</v>
      </c>
    </row>
    <row r="39" spans="1:3" ht="30" customHeight="1">
      <c r="A39" s="220">
        <v>2300802</v>
      </c>
      <c r="B39" s="220" t="s">
        <v>554</v>
      </c>
      <c r="C39" s="222">
        <v>47500</v>
      </c>
    </row>
    <row r="40" spans="1:3" ht="30" customHeight="1">
      <c r="A40" s="219">
        <v>23104</v>
      </c>
      <c r="B40" s="219" t="s">
        <v>555</v>
      </c>
      <c r="C40" s="215">
        <v>2531</v>
      </c>
    </row>
    <row r="41" spans="1:3" ht="30" customHeight="1">
      <c r="A41" s="220"/>
      <c r="B41" s="220" t="s">
        <v>555</v>
      </c>
      <c r="C41" s="221">
        <v>2531</v>
      </c>
    </row>
    <row r="42" spans="1:3" ht="30" customHeight="1">
      <c r="A42" s="219">
        <v>23204</v>
      </c>
      <c r="B42" s="219" t="s">
        <v>556</v>
      </c>
      <c r="C42" s="230">
        <v>8000</v>
      </c>
    </row>
    <row r="43" spans="1:3" ht="30" customHeight="1">
      <c r="A43" s="220">
        <v>2320411</v>
      </c>
      <c r="B43" s="220" t="s">
        <v>557</v>
      </c>
      <c r="C43" s="222">
        <v>8000</v>
      </c>
    </row>
    <row r="44" spans="1:3" ht="30" customHeight="1">
      <c r="A44" s="219">
        <v>23304</v>
      </c>
      <c r="B44" s="219" t="s">
        <v>558</v>
      </c>
      <c r="C44" s="231">
        <v>109</v>
      </c>
    </row>
    <row r="45" spans="1:3" ht="30" customHeight="1">
      <c r="A45" s="219">
        <v>2330411</v>
      </c>
      <c r="B45" s="220" t="s">
        <v>559</v>
      </c>
      <c r="C45" s="232">
        <v>109</v>
      </c>
    </row>
  </sheetData>
  <sheetProtection/>
  <mergeCells count="2">
    <mergeCell ref="A2:C2"/>
    <mergeCell ref="A12:A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Y45"/>
  <sheetViews>
    <sheetView workbookViewId="0" topLeftCell="A4">
      <selection activeCell="A22" sqref="A22"/>
    </sheetView>
  </sheetViews>
  <sheetFormatPr defaultColWidth="7.00390625" defaultRowHeight="15"/>
  <cols>
    <col min="1" max="1" width="14.421875" style="202" customWidth="1"/>
    <col min="2" max="2" width="46.57421875" style="61" customWidth="1"/>
    <col min="3" max="3" width="13.00390625" style="65" customWidth="1"/>
    <col min="4" max="4" width="10.421875" style="61" hidden="1" customWidth="1"/>
    <col min="5" max="5" width="9.57421875" style="66" hidden="1" customWidth="1"/>
    <col min="6" max="6" width="8.140625" style="66" hidden="1" customWidth="1"/>
    <col min="7" max="7" width="9.57421875" style="67" hidden="1" customWidth="1"/>
    <col min="8" max="8" width="17.421875" style="67" hidden="1" customWidth="1"/>
    <col min="9" max="9" width="12.421875" style="68" hidden="1" customWidth="1"/>
    <col min="10" max="10" width="7.00390625" style="69" hidden="1" customWidth="1"/>
    <col min="11" max="12" width="7.00390625" style="66" hidden="1" customWidth="1"/>
    <col min="13" max="13" width="13.8515625" style="66" hidden="1" customWidth="1"/>
    <col min="14" max="14" width="7.8515625" style="66" hidden="1" customWidth="1"/>
    <col min="15" max="15" width="9.421875" style="66" hidden="1" customWidth="1"/>
    <col min="16" max="16" width="6.8515625" style="66" hidden="1" customWidth="1"/>
    <col min="17" max="17" width="9.00390625" style="66" hidden="1" customWidth="1"/>
    <col min="18" max="18" width="5.8515625" style="66" hidden="1" customWidth="1"/>
    <col min="19" max="19" width="5.28125" style="66" hidden="1" customWidth="1"/>
    <col min="20" max="20" width="6.421875" style="66" hidden="1" customWidth="1"/>
    <col min="21" max="22" width="7.00390625" style="66" hidden="1" customWidth="1"/>
    <col min="23" max="23" width="10.57421875" style="66" hidden="1" customWidth="1"/>
    <col min="24" max="24" width="10.421875" style="66" hidden="1" customWidth="1"/>
    <col min="25" max="25" width="7.00390625" style="66" hidden="1" customWidth="1"/>
    <col min="26" max="16384" width="7.00390625" style="66" customWidth="1"/>
  </cols>
  <sheetData>
    <row r="1" ht="20.25" customHeight="1">
      <c r="A1" s="203" t="s">
        <v>560</v>
      </c>
    </row>
    <row r="2" spans="1:9" ht="22.5">
      <c r="A2" s="71" t="s">
        <v>561</v>
      </c>
      <c r="B2" s="72"/>
      <c r="C2" s="73"/>
      <c r="G2" s="66"/>
      <c r="H2" s="66"/>
      <c r="I2" s="66"/>
    </row>
    <row r="3" spans="1:13" s="61" customFormat="1" ht="15">
      <c r="A3" s="202"/>
      <c r="C3" s="74" t="s">
        <v>506</v>
      </c>
      <c r="E3" s="61">
        <v>12.11</v>
      </c>
      <c r="G3" s="61">
        <v>12.22</v>
      </c>
      <c r="J3" s="65"/>
      <c r="M3" s="61">
        <v>1.2</v>
      </c>
    </row>
    <row r="4" spans="1:15" s="201" customFormat="1" ht="43.5" customHeight="1">
      <c r="A4" s="162" t="s">
        <v>71</v>
      </c>
      <c r="B4" s="204" t="s">
        <v>72</v>
      </c>
      <c r="C4" s="205" t="s">
        <v>481</v>
      </c>
      <c r="G4" s="206" t="s">
        <v>71</v>
      </c>
      <c r="H4" s="206" t="s">
        <v>562</v>
      </c>
      <c r="I4" s="206" t="s">
        <v>74</v>
      </c>
      <c r="J4" s="233"/>
      <c r="M4" s="206" t="s">
        <v>71</v>
      </c>
      <c r="N4" s="234" t="s">
        <v>562</v>
      </c>
      <c r="O4" s="206" t="s">
        <v>74</v>
      </c>
    </row>
    <row r="5" spans="1:25" s="64" customFormat="1" ht="39" customHeight="1">
      <c r="A5" s="207" t="s">
        <v>517</v>
      </c>
      <c r="B5" s="208" t="s">
        <v>518</v>
      </c>
      <c r="C5" s="209" t="s">
        <v>519</v>
      </c>
      <c r="D5" s="210">
        <v>135.6</v>
      </c>
      <c r="E5" s="211"/>
      <c r="F5" s="212" t="s">
        <v>563</v>
      </c>
      <c r="G5" s="212" t="s">
        <v>564</v>
      </c>
      <c r="H5" s="213">
        <v>135.6</v>
      </c>
      <c r="I5" s="235" t="e">
        <f>F5-#REF!</f>
        <v>#REF!</v>
      </c>
      <c r="J5" s="236" t="e">
        <f>H5-#REF!</f>
        <v>#REF!</v>
      </c>
      <c r="K5" s="236"/>
      <c r="L5" s="212" t="s">
        <v>563</v>
      </c>
      <c r="M5" s="212" t="s">
        <v>564</v>
      </c>
      <c r="N5" s="213">
        <v>135.6</v>
      </c>
      <c r="O5" s="235" t="e">
        <f>L5-#REF!</f>
        <v>#REF!</v>
      </c>
      <c r="P5" s="236" t="e">
        <f>N5-#REF!</f>
        <v>#REF!</v>
      </c>
      <c r="Q5" s="211"/>
      <c r="R5" s="211"/>
      <c r="S5" s="211"/>
      <c r="T5" s="238" t="s">
        <v>563</v>
      </c>
      <c r="U5" s="238" t="s">
        <v>564</v>
      </c>
      <c r="V5" s="239">
        <v>135.6</v>
      </c>
      <c r="W5" s="211" t="e">
        <f>#REF!-V5</f>
        <v>#REF!</v>
      </c>
      <c r="X5" s="211" t="e">
        <f>T5-#REF!</f>
        <v>#REF!</v>
      </c>
      <c r="Y5" s="240" t="s">
        <v>565</v>
      </c>
    </row>
    <row r="6" spans="1:25" s="179" customFormat="1" ht="16.5" customHeight="1">
      <c r="A6" s="214"/>
      <c r="B6" s="214" t="s">
        <v>520</v>
      </c>
      <c r="C6" s="215">
        <f>C7+C23+C26+C28+C30+C38+C40+C42+C44</f>
        <v>256478</v>
      </c>
      <c r="D6" s="216"/>
      <c r="E6" s="216"/>
      <c r="F6" s="217"/>
      <c r="G6" s="217"/>
      <c r="H6" s="218"/>
      <c r="I6" s="237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41">
        <v>314605</v>
      </c>
    </row>
    <row r="7" spans="1:25" s="61" customFormat="1" ht="16.5" customHeight="1">
      <c r="A7" s="219">
        <v>21208</v>
      </c>
      <c r="B7" s="219" t="s">
        <v>522</v>
      </c>
      <c r="C7" s="215">
        <v>181860</v>
      </c>
      <c r="D7" s="216"/>
      <c r="E7" s="216"/>
      <c r="F7" s="217"/>
      <c r="G7" s="217"/>
      <c r="H7" s="218"/>
      <c r="I7" s="237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42">
        <v>189703</v>
      </c>
    </row>
    <row r="8" spans="1:25" s="61" customFormat="1" ht="16.5" customHeight="1">
      <c r="A8" s="220">
        <v>2120801</v>
      </c>
      <c r="B8" s="220" t="s">
        <v>523</v>
      </c>
      <c r="C8" s="221">
        <v>161000</v>
      </c>
      <c r="D8" s="216"/>
      <c r="E8" s="216"/>
      <c r="F8" s="217"/>
      <c r="G8" s="217"/>
      <c r="H8" s="218"/>
      <c r="I8" s="237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42">
        <v>20500</v>
      </c>
    </row>
    <row r="9" spans="1:25" ht="16.5" customHeight="1">
      <c r="A9" s="220"/>
      <c r="B9" s="220" t="s">
        <v>524</v>
      </c>
      <c r="C9" s="222">
        <v>157000</v>
      </c>
      <c r="D9" s="216"/>
      <c r="E9" s="216"/>
      <c r="F9" s="217"/>
      <c r="G9" s="217"/>
      <c r="H9" s="218"/>
      <c r="I9" s="237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43">
        <v>16179</v>
      </c>
    </row>
    <row r="10" spans="1:25" ht="16.5" customHeight="1">
      <c r="A10" s="220"/>
      <c r="B10" s="220" t="s">
        <v>525</v>
      </c>
      <c r="C10" s="223">
        <v>4000</v>
      </c>
      <c r="D10" s="216"/>
      <c r="E10" s="216"/>
      <c r="F10" s="217"/>
      <c r="G10" s="217"/>
      <c r="H10" s="218"/>
      <c r="I10" s="237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44">
        <v>14000</v>
      </c>
    </row>
    <row r="11" spans="1:25" ht="16.5" customHeight="1">
      <c r="A11" s="219">
        <v>2120803</v>
      </c>
      <c r="B11" s="219" t="s">
        <v>526</v>
      </c>
      <c r="C11" s="221">
        <v>7500</v>
      </c>
      <c r="D11" s="216"/>
      <c r="E11" s="216"/>
      <c r="F11" s="217"/>
      <c r="G11" s="217"/>
      <c r="H11" s="218"/>
      <c r="I11" s="237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43">
        <v>14000</v>
      </c>
    </row>
    <row r="12" spans="1:25" ht="16.5" customHeight="1">
      <c r="A12" s="224"/>
      <c r="B12" s="220" t="s">
        <v>527</v>
      </c>
      <c r="C12" s="222">
        <v>500</v>
      </c>
      <c r="D12" s="216"/>
      <c r="E12" s="216"/>
      <c r="F12" s="217"/>
      <c r="G12" s="217"/>
      <c r="H12" s="218"/>
      <c r="I12" s="237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44">
        <v>9033</v>
      </c>
    </row>
    <row r="13" spans="1:25" ht="16.5" customHeight="1">
      <c r="A13" s="225"/>
      <c r="B13" s="220" t="s">
        <v>528</v>
      </c>
      <c r="C13" s="223">
        <v>7000</v>
      </c>
      <c r="D13" s="216"/>
      <c r="E13" s="216"/>
      <c r="F13" s="217"/>
      <c r="G13" s="217"/>
      <c r="H13" s="218"/>
      <c r="I13" s="237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43">
        <v>9033</v>
      </c>
    </row>
    <row r="14" spans="1:25" ht="16.5" customHeight="1">
      <c r="A14" s="225"/>
      <c r="B14" s="220" t="s">
        <v>529</v>
      </c>
      <c r="C14" s="222">
        <v>0</v>
      </c>
      <c r="D14" s="216"/>
      <c r="E14" s="216"/>
      <c r="F14" s="217"/>
      <c r="G14" s="217"/>
      <c r="H14" s="218"/>
      <c r="I14" s="237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44">
        <v>180</v>
      </c>
    </row>
    <row r="15" spans="1:25" ht="16.5" customHeight="1">
      <c r="A15" s="219">
        <v>2120899</v>
      </c>
      <c r="B15" s="219" t="s">
        <v>530</v>
      </c>
      <c r="C15" s="222">
        <v>13360</v>
      </c>
      <c r="D15" s="216"/>
      <c r="E15" s="216"/>
      <c r="F15" s="217"/>
      <c r="G15" s="217"/>
      <c r="H15" s="218"/>
      <c r="I15" s="237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43">
        <v>180</v>
      </c>
    </row>
    <row r="16" spans="1:25" ht="16.5" customHeight="1">
      <c r="A16" s="225"/>
      <c r="B16" s="226" t="s">
        <v>531</v>
      </c>
      <c r="C16" s="222">
        <v>6000</v>
      </c>
      <c r="D16" s="216"/>
      <c r="E16" s="216"/>
      <c r="F16" s="217"/>
      <c r="G16" s="217"/>
      <c r="H16" s="218"/>
      <c r="I16" s="237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44">
        <v>160</v>
      </c>
    </row>
    <row r="17" spans="1:25" ht="16.5" customHeight="1">
      <c r="A17" s="225"/>
      <c r="B17" s="226" t="s">
        <v>532</v>
      </c>
      <c r="C17" s="222">
        <v>1389</v>
      </c>
      <c r="D17" s="216"/>
      <c r="E17" s="216"/>
      <c r="F17" s="217"/>
      <c r="G17" s="217"/>
      <c r="H17" s="218"/>
      <c r="I17" s="237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43">
        <v>100</v>
      </c>
    </row>
    <row r="18" spans="1:25" ht="16.5" customHeight="1">
      <c r="A18" s="225"/>
      <c r="B18" s="226" t="s">
        <v>533</v>
      </c>
      <c r="C18" s="222">
        <v>2051</v>
      </c>
      <c r="D18" s="216"/>
      <c r="E18" s="216"/>
      <c r="F18" s="217"/>
      <c r="G18" s="217"/>
      <c r="H18" s="218"/>
      <c r="I18" s="237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42">
        <v>60</v>
      </c>
    </row>
    <row r="19" spans="1:25" ht="16.5" customHeight="1">
      <c r="A19" s="225"/>
      <c r="B19" s="226" t="s">
        <v>534</v>
      </c>
      <c r="C19" s="222">
        <v>600</v>
      </c>
      <c r="D19" s="216"/>
      <c r="E19" s="216"/>
      <c r="F19" s="217"/>
      <c r="G19" s="217"/>
      <c r="H19" s="218"/>
      <c r="I19" s="237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44">
        <v>58500</v>
      </c>
    </row>
    <row r="20" spans="1:25" s="159" customFormat="1" ht="27.75" customHeight="1">
      <c r="A20" s="225"/>
      <c r="B20" s="227" t="s">
        <v>535</v>
      </c>
      <c r="C20" s="222">
        <v>1500</v>
      </c>
      <c r="D20" s="216"/>
      <c r="E20" s="216"/>
      <c r="F20" s="217"/>
      <c r="G20" s="217"/>
      <c r="H20" s="218"/>
      <c r="I20" s="237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43">
        <v>58500</v>
      </c>
    </row>
    <row r="21" spans="1:25" ht="16.5" customHeight="1">
      <c r="A21" s="225"/>
      <c r="B21" s="228" t="s">
        <v>536</v>
      </c>
      <c r="C21" s="222">
        <v>500</v>
      </c>
      <c r="D21" s="216"/>
      <c r="E21" s="216"/>
      <c r="F21" s="217"/>
      <c r="G21" s="217"/>
      <c r="H21" s="218"/>
      <c r="I21" s="237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44">
        <v>6200</v>
      </c>
    </row>
    <row r="22" spans="1:25" ht="16.5" customHeight="1">
      <c r="A22" s="229"/>
      <c r="B22" s="220" t="s">
        <v>537</v>
      </c>
      <c r="C22" s="222">
        <v>1320</v>
      </c>
      <c r="D22" s="216"/>
      <c r="E22" s="216"/>
      <c r="F22" s="217"/>
      <c r="G22" s="217"/>
      <c r="H22" s="218"/>
      <c r="I22" s="237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43">
        <v>6200</v>
      </c>
    </row>
    <row r="23" spans="1:25" ht="16.5" customHeight="1">
      <c r="A23" s="219">
        <v>21210</v>
      </c>
      <c r="B23" s="219" t="s">
        <v>538</v>
      </c>
      <c r="C23" s="230">
        <v>12000</v>
      </c>
      <c r="D23" s="216"/>
      <c r="E23" s="216"/>
      <c r="F23" s="217"/>
      <c r="G23" s="217"/>
      <c r="H23" s="218"/>
      <c r="I23" s="237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41">
        <v>150</v>
      </c>
    </row>
    <row r="24" spans="1:25" ht="16.5" customHeight="1">
      <c r="A24" s="220">
        <v>2121099</v>
      </c>
      <c r="B24" s="220" t="s">
        <v>539</v>
      </c>
      <c r="C24" s="223">
        <v>12000</v>
      </c>
      <c r="D24" s="216"/>
      <c r="E24" s="216"/>
      <c r="F24" s="217"/>
      <c r="G24" s="217"/>
      <c r="H24" s="218"/>
      <c r="I24" s="237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43">
        <v>150</v>
      </c>
    </row>
    <row r="25" spans="1:3" ht="13.5">
      <c r="A25" s="220"/>
      <c r="B25" s="220" t="s">
        <v>540</v>
      </c>
      <c r="C25" s="223">
        <v>12000</v>
      </c>
    </row>
    <row r="26" spans="1:3" ht="13.5">
      <c r="A26" s="219">
        <v>21213</v>
      </c>
      <c r="B26" s="219" t="s">
        <v>541</v>
      </c>
      <c r="C26" s="230">
        <v>4000</v>
      </c>
    </row>
    <row r="27" spans="1:3" ht="13.5">
      <c r="A27" s="220">
        <v>2121301</v>
      </c>
      <c r="B27" s="220" t="s">
        <v>542</v>
      </c>
      <c r="C27" s="222">
        <v>4000</v>
      </c>
    </row>
    <row r="28" spans="1:3" ht="13.5">
      <c r="A28" s="219">
        <v>21214</v>
      </c>
      <c r="B28" s="219" t="s">
        <v>543</v>
      </c>
      <c r="C28" s="230">
        <v>300</v>
      </c>
    </row>
    <row r="29" spans="1:3" ht="13.5">
      <c r="A29" s="220">
        <v>2121499</v>
      </c>
      <c r="B29" s="220" t="s">
        <v>544</v>
      </c>
      <c r="C29" s="222">
        <v>300</v>
      </c>
    </row>
    <row r="30" spans="1:3" ht="13.5">
      <c r="A30" s="219">
        <v>22960</v>
      </c>
      <c r="B30" s="219" t="s">
        <v>545</v>
      </c>
      <c r="C30" s="230">
        <v>178</v>
      </c>
    </row>
    <row r="31" spans="1:3" ht="13.5">
      <c r="A31" s="220">
        <v>2296002</v>
      </c>
      <c r="B31" s="220" t="s">
        <v>546</v>
      </c>
      <c r="C31" s="222">
        <v>118</v>
      </c>
    </row>
    <row r="32" spans="1:3" ht="13.5">
      <c r="A32" s="224"/>
      <c r="B32" s="220" t="s">
        <v>547</v>
      </c>
      <c r="C32" s="222">
        <v>5</v>
      </c>
    </row>
    <row r="33" spans="1:3" ht="13.5">
      <c r="A33" s="225"/>
      <c r="B33" s="220" t="s">
        <v>548</v>
      </c>
      <c r="C33" s="222">
        <v>2</v>
      </c>
    </row>
    <row r="34" spans="1:3" ht="13.5">
      <c r="A34" s="225"/>
      <c r="B34" s="220" t="s">
        <v>549</v>
      </c>
      <c r="C34" s="222">
        <v>11</v>
      </c>
    </row>
    <row r="35" spans="1:3" ht="13.5">
      <c r="A35" s="229"/>
      <c r="B35" s="220" t="s">
        <v>550</v>
      </c>
      <c r="C35" s="222">
        <v>100</v>
      </c>
    </row>
    <row r="36" spans="1:3" ht="13.5">
      <c r="A36" s="220">
        <v>2296003</v>
      </c>
      <c r="B36" s="220" t="s">
        <v>551</v>
      </c>
      <c r="C36" s="221">
        <v>60</v>
      </c>
    </row>
    <row r="37" spans="1:3" ht="13.5">
      <c r="A37" s="224"/>
      <c r="B37" s="220" t="s">
        <v>552</v>
      </c>
      <c r="C37" s="222">
        <v>60</v>
      </c>
    </row>
    <row r="38" spans="1:3" ht="13.5">
      <c r="A38" s="219">
        <v>23008</v>
      </c>
      <c r="B38" s="219" t="s">
        <v>553</v>
      </c>
      <c r="C38" s="230">
        <v>47500</v>
      </c>
    </row>
    <row r="39" spans="1:3" ht="13.5">
      <c r="A39" s="220">
        <v>2300802</v>
      </c>
      <c r="B39" s="220" t="s">
        <v>554</v>
      </c>
      <c r="C39" s="222">
        <v>47500</v>
      </c>
    </row>
    <row r="40" spans="1:3" ht="13.5">
      <c r="A40" s="219">
        <v>23104</v>
      </c>
      <c r="B40" s="219" t="s">
        <v>555</v>
      </c>
      <c r="C40" s="215">
        <v>2531</v>
      </c>
    </row>
    <row r="41" spans="1:3" ht="13.5">
      <c r="A41" s="220"/>
      <c r="B41" s="220" t="s">
        <v>555</v>
      </c>
      <c r="C41" s="221">
        <v>2531</v>
      </c>
    </row>
    <row r="42" spans="1:3" ht="13.5">
      <c r="A42" s="219">
        <v>23204</v>
      </c>
      <c r="B42" s="219" t="s">
        <v>556</v>
      </c>
      <c r="C42" s="230">
        <v>8000</v>
      </c>
    </row>
    <row r="43" spans="1:3" ht="13.5">
      <c r="A43" s="220">
        <v>2320411</v>
      </c>
      <c r="B43" s="220" t="s">
        <v>557</v>
      </c>
      <c r="C43" s="222">
        <v>8000</v>
      </c>
    </row>
    <row r="44" spans="1:3" ht="13.5">
      <c r="A44" s="219">
        <v>23304</v>
      </c>
      <c r="B44" s="219" t="s">
        <v>558</v>
      </c>
      <c r="C44" s="231">
        <v>109</v>
      </c>
    </row>
    <row r="45" spans="1:3" ht="13.5">
      <c r="A45" s="219">
        <v>2330411</v>
      </c>
      <c r="B45" s="220" t="s">
        <v>559</v>
      </c>
      <c r="C45" s="232">
        <v>109</v>
      </c>
    </row>
  </sheetData>
  <sheetProtection/>
  <mergeCells count="2">
    <mergeCell ref="A2:C2"/>
    <mergeCell ref="A12:A13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2021-02-24T08:39:07Z</cp:lastPrinted>
  <dcterms:created xsi:type="dcterms:W3CDTF">2006-09-16T00:00:00Z</dcterms:created>
  <dcterms:modified xsi:type="dcterms:W3CDTF">2022-09-03T02:42:31Z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3C216F88876642F0A04C7A423EEF5D3D</vt:lpwstr>
  </property>
</Properties>
</file>